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90000C6BA106C8C/Documents/"/>
    </mc:Choice>
  </mc:AlternateContent>
  <xr:revisionPtr revIDLastSave="1123" documentId="8_{7EC4FA89-CB05-476F-BDDD-0D3CBA46E417}" xr6:coauthVersionLast="47" xr6:coauthVersionMax="47" xr10:uidLastSave="{0975F909-DA98-4834-969E-96F0080C6B5B}"/>
  <bookViews>
    <workbookView minimized="1" xWindow="5820" yWindow="5820" windowWidth="10332" windowHeight="6000" xr2:uid="{A38FEBF6-DD68-4E7B-A694-646E6DF0F9DC}"/>
  </bookViews>
  <sheets>
    <sheet name="seven tools" sheetId="1" r:id="rId1"/>
    <sheet name="startifikasi" sheetId="5" r:id="rId2"/>
    <sheet name="Kategori produk cacat" sheetId="2" r:id="rId3"/>
    <sheet name="Fishbone" sheetId="3" r:id="rId4"/>
    <sheet name="5why" sheetId="4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8" i="1" l="1"/>
  <c r="AB27" i="1"/>
  <c r="AB26" i="1"/>
  <c r="AB29" i="1" s="1"/>
  <c r="F85" i="1"/>
  <c r="H85" i="1" s="1"/>
  <c r="F84" i="1"/>
  <c r="H84" i="1" s="1"/>
  <c r="F83" i="1"/>
  <c r="F82" i="1"/>
  <c r="F81" i="1"/>
  <c r="F80" i="1"/>
  <c r="E85" i="1"/>
  <c r="D85" i="1"/>
  <c r="E84" i="1"/>
  <c r="D84" i="1"/>
  <c r="H83" i="1"/>
  <c r="E83" i="1"/>
  <c r="D83" i="1"/>
  <c r="H82" i="1"/>
  <c r="E82" i="1"/>
  <c r="D82" i="1"/>
  <c r="H81" i="1"/>
  <c r="E81" i="1"/>
  <c r="D81" i="1"/>
  <c r="H80" i="1"/>
  <c r="G80" i="1"/>
  <c r="E80" i="1"/>
  <c r="D80" i="1"/>
  <c r="F65" i="1"/>
  <c r="F64" i="1"/>
  <c r="F63" i="1"/>
  <c r="F62" i="1"/>
  <c r="F61" i="1"/>
  <c r="F60" i="1"/>
  <c r="H60" i="1" s="1"/>
  <c r="H65" i="1"/>
  <c r="E65" i="1"/>
  <c r="D65" i="1"/>
  <c r="H64" i="1"/>
  <c r="E64" i="1"/>
  <c r="D64" i="1"/>
  <c r="H63" i="1"/>
  <c r="E63" i="1"/>
  <c r="D63" i="1"/>
  <c r="H62" i="1"/>
  <c r="G62" i="1"/>
  <c r="E62" i="1"/>
  <c r="D62" i="1"/>
  <c r="H61" i="1"/>
  <c r="E61" i="1"/>
  <c r="D61" i="1"/>
  <c r="E60" i="1"/>
  <c r="D60" i="1"/>
  <c r="E54" i="1"/>
  <c r="E53" i="1"/>
  <c r="E52" i="1"/>
  <c r="G52" i="1" s="1"/>
  <c r="E51" i="1"/>
  <c r="F51" i="1" s="1"/>
  <c r="E50" i="1"/>
  <c r="G50" i="1" s="1"/>
  <c r="E49" i="1"/>
  <c r="G54" i="1"/>
  <c r="D54" i="1"/>
  <c r="C54" i="1"/>
  <c r="G53" i="1"/>
  <c r="D53" i="1"/>
  <c r="C53" i="1"/>
  <c r="D52" i="1"/>
  <c r="C52" i="1"/>
  <c r="G51" i="1"/>
  <c r="D51" i="1"/>
  <c r="C51" i="1"/>
  <c r="D50" i="1"/>
  <c r="C50" i="1"/>
  <c r="G49" i="1"/>
  <c r="D49" i="1"/>
  <c r="C49" i="1"/>
  <c r="F35" i="1"/>
  <c r="H35" i="1" s="1"/>
  <c r="C35" i="1"/>
  <c r="E35" i="1" s="1"/>
  <c r="B35" i="1"/>
  <c r="H34" i="1"/>
  <c r="F34" i="1"/>
  <c r="G34" i="1" s="1"/>
  <c r="E34" i="1"/>
  <c r="D34" i="1"/>
  <c r="F33" i="1"/>
  <c r="H33" i="1" s="1"/>
  <c r="E33" i="1"/>
  <c r="D33" i="1"/>
  <c r="F32" i="1"/>
  <c r="H32" i="1" s="1"/>
  <c r="E32" i="1"/>
  <c r="D32" i="1"/>
  <c r="H31" i="1"/>
  <c r="G31" i="1"/>
  <c r="F31" i="1"/>
  <c r="E31" i="1"/>
  <c r="D31" i="1"/>
  <c r="F30" i="1"/>
  <c r="H30" i="1" s="1"/>
  <c r="E30" i="1"/>
  <c r="D30" i="1"/>
  <c r="G85" i="1" l="1"/>
  <c r="G82" i="1"/>
  <c r="G84" i="1"/>
  <c r="G81" i="1"/>
  <c r="G83" i="1"/>
  <c r="G64" i="1"/>
  <c r="G61" i="1"/>
  <c r="G63" i="1"/>
  <c r="G60" i="1"/>
  <c r="G65" i="1"/>
  <c r="F53" i="1"/>
  <c r="F50" i="1"/>
  <c r="F52" i="1"/>
  <c r="F49" i="1"/>
  <c r="F54" i="1"/>
  <c r="G33" i="1"/>
  <c r="G30" i="1"/>
  <c r="D35" i="1"/>
  <c r="G32" i="1"/>
  <c r="G35" i="1"/>
  <c r="X7" i="1" l="1"/>
  <c r="X6" i="1"/>
  <c r="X16" i="1"/>
  <c r="X15" i="1"/>
  <c r="X14" i="1"/>
  <c r="Y6" i="1"/>
  <c r="I43" i="1"/>
  <c r="F3" i="1" l="1"/>
  <c r="L18" i="1"/>
  <c r="L17" i="1"/>
  <c r="L16" i="1"/>
  <c r="G3" i="1" l="1"/>
  <c r="W9" i="1"/>
  <c r="G4" i="1"/>
  <c r="G6" i="1" l="1"/>
  <c r="G7" i="1"/>
  <c r="G8" i="1"/>
  <c r="B9" i="1" l="1"/>
  <c r="X8" i="1" l="1"/>
  <c r="X9" i="1" s="1"/>
  <c r="Y7" i="1" l="1"/>
  <c r="Z7" i="1" s="1"/>
  <c r="D24" i="1"/>
  <c r="D23" i="1"/>
  <c r="D22" i="1"/>
  <c r="D21" i="1"/>
  <c r="D20" i="1"/>
  <c r="D19" i="1"/>
  <c r="B25" i="1"/>
  <c r="D25" i="1" l="1"/>
  <c r="C25" i="1"/>
  <c r="L19" i="1" l="1"/>
  <c r="Y8" i="1" l="1"/>
  <c r="Z8" i="1" s="1"/>
  <c r="E9" i="1"/>
  <c r="D9" i="1"/>
  <c r="C9" i="1"/>
  <c r="F8" i="1"/>
  <c r="F7" i="1"/>
  <c r="F6" i="1"/>
  <c r="F5" i="1"/>
  <c r="G5" i="1" s="1"/>
  <c r="F4" i="1"/>
  <c r="F9" i="1" l="1"/>
  <c r="G9" i="1"/>
</calcChain>
</file>

<file path=xl/sharedStrings.xml><?xml version="1.0" encoding="utf-8"?>
<sst xmlns="http://schemas.openxmlformats.org/spreadsheetml/2006/main" count="198" uniqueCount="120">
  <si>
    <t>Bulan</t>
  </si>
  <si>
    <t>mei</t>
  </si>
  <si>
    <t>juni</t>
  </si>
  <si>
    <t>juli</t>
  </si>
  <si>
    <t>agustus</t>
  </si>
  <si>
    <t>september</t>
  </si>
  <si>
    <t xml:space="preserve">oktober </t>
  </si>
  <si>
    <t>gula halus</t>
  </si>
  <si>
    <t>molasses</t>
  </si>
  <si>
    <t>krikilan</t>
  </si>
  <si>
    <t>total</t>
  </si>
  <si>
    <t>Jumlah produksi (kwintal)</t>
  </si>
  <si>
    <t>presentase</t>
  </si>
  <si>
    <t>KG</t>
  </si>
  <si>
    <t>kecacatan</t>
  </si>
  <si>
    <t>jumlah cacat</t>
  </si>
  <si>
    <t>jumlah reject</t>
  </si>
  <si>
    <t>kumulatif</t>
  </si>
  <si>
    <t>persen</t>
  </si>
  <si>
    <t>presentase kumulatif</t>
  </si>
  <si>
    <t xml:space="preserve">bulan </t>
  </si>
  <si>
    <t xml:space="preserve">total </t>
  </si>
  <si>
    <t>proporsi</t>
  </si>
  <si>
    <t>ucl</t>
  </si>
  <si>
    <t>cl</t>
  </si>
  <si>
    <t>lcl</t>
  </si>
  <si>
    <t>ju</t>
  </si>
  <si>
    <t>R2</t>
  </si>
  <si>
    <t>R</t>
  </si>
  <si>
    <t>Jumlah Reject</t>
  </si>
  <si>
    <t>Kecacatan</t>
  </si>
  <si>
    <t>Molasses</t>
  </si>
  <si>
    <t>Krikilan</t>
  </si>
  <si>
    <t>Gula halus</t>
  </si>
  <si>
    <t>Mollases</t>
  </si>
  <si>
    <t>Total</t>
  </si>
  <si>
    <t>Persentase Kumulatif</t>
  </si>
  <si>
    <t>Periode</t>
  </si>
  <si>
    <t>Jumlah Produksi</t>
  </si>
  <si>
    <t xml:space="preserve">Jumlah Defect </t>
  </si>
  <si>
    <t>Proportion</t>
  </si>
  <si>
    <t>P</t>
  </si>
  <si>
    <t>CL</t>
  </si>
  <si>
    <t>UCL</t>
  </si>
  <si>
    <t>LCL</t>
  </si>
  <si>
    <t>Gula Halus</t>
  </si>
  <si>
    <t>No</t>
  </si>
  <si>
    <t>Kategori</t>
  </si>
  <si>
    <t>Penjelasan</t>
  </si>
  <si>
    <t>Butiran gula tidak seragam, kasar, atau menggumpal karena proses kristalisasi yang tidak sempurna. Partikel gula yang lebih besar atau lebih kecil dari ukuran standar dan tampak seperti gumpalan.</t>
  </si>
  <si>
    <t>Kondisi di mana butiran gula memiliki tekstur yang terlalu halus atau berbentuk seperti bubuk, tidak sesuai dengan standar ukuran butiran gula yang diharapkan.</t>
  </si>
  <si>
    <t>Cairan kental berwarna cokelat gelap yang merupakan produk samping dari proses pemurnian gula tebu</t>
  </si>
  <si>
    <t>Faktor</t>
  </si>
  <si>
    <t>Penyabab</t>
  </si>
  <si>
    <r>
      <t xml:space="preserve">Why </t>
    </r>
    <r>
      <rPr>
        <sz val="10"/>
        <color theme="1"/>
        <rFont val="Times New Roman"/>
        <family val="1"/>
      </rPr>
      <t>1</t>
    </r>
  </si>
  <si>
    <r>
      <t xml:space="preserve">Why </t>
    </r>
    <r>
      <rPr>
        <sz val="10"/>
        <color theme="1"/>
        <rFont val="Times New Roman"/>
        <family val="1"/>
      </rPr>
      <t>2</t>
    </r>
  </si>
  <si>
    <r>
      <t xml:space="preserve">Why </t>
    </r>
    <r>
      <rPr>
        <sz val="10"/>
        <color theme="1"/>
        <rFont val="Times New Roman"/>
        <family val="1"/>
      </rPr>
      <t>3</t>
    </r>
  </si>
  <si>
    <r>
      <t xml:space="preserve">Why </t>
    </r>
    <r>
      <rPr>
        <sz val="10"/>
        <color theme="1"/>
        <rFont val="Times New Roman"/>
        <family val="1"/>
      </rPr>
      <t>4</t>
    </r>
  </si>
  <si>
    <r>
      <t xml:space="preserve">Why </t>
    </r>
    <r>
      <rPr>
        <sz val="10"/>
        <color theme="1"/>
        <rFont val="Times New Roman"/>
        <family val="1"/>
      </rPr>
      <t>5</t>
    </r>
  </si>
  <si>
    <t>Method</t>
  </si>
  <si>
    <t>Proses penggilingan terlalu cepat</t>
  </si>
  <si>
    <t>Pengaturan kecepatan pada mesin penggilingan tidak sesuai</t>
  </si>
  <si>
    <t>Kesalahan pada saat proses set up</t>
  </si>
  <si>
    <t>Pengaturan kecepatan sering terlewati pada saat proses set up</t>
  </si>
  <si>
    <t>Operator kurang teliti pada saat proses set up</t>
  </si>
  <si>
    <t>Operator tidak memperhatikan SOP yang berlaku</t>
  </si>
  <si>
    <t>Proses pemurnian yang terlalu lama</t>
  </si>
  <si>
    <t>Pengaturan waktu pada saat proses pemasakan terlalu lambat</t>
  </si>
  <si>
    <t>Evirotmen</t>
  </si>
  <si>
    <t>Kondisi lingkungan pabrik yang tidak memenuhi standar</t>
  </si>
  <si>
    <t>Lingkungan kerja yang berdebu dan kurangnya percahayaan</t>
  </si>
  <si>
    <t>Kurangnya ventilasi, pengaturan suhu dan tidak dilakukan pembersi diarea produksi secara berkala serta kurangnya percahayaan</t>
  </si>
  <si>
    <t>Tidak ada pengendalian lingkungan area produksi yang efektif</t>
  </si>
  <si>
    <t>Meterial</t>
  </si>
  <si>
    <t>Tebu yang digunakan berkualitas rendah</t>
  </si>
  <si>
    <t>Kadar air dalam tebu yang terlalu tinggi</t>
  </si>
  <si>
    <t>Tebu yang lelalu tua</t>
  </si>
  <si>
    <t>Kurangnya inspeksi pada saat penerimaan bahan baku</t>
  </si>
  <si>
    <t>Kurangnya pengetahuan   staf mengenai kualitas mengenai standar penerimaan tebu</t>
  </si>
  <si>
    <t>Man</t>
  </si>
  <si>
    <t>Proses set up tidak sesuai SOP</t>
  </si>
  <si>
    <t>Operator kurang teliti saat melakukan set up</t>
  </si>
  <si>
    <t>Operator sering melewatkan pengaturan mesin pada saat set up</t>
  </si>
  <si>
    <t>Operator tidak memperhatikanSOP</t>
  </si>
  <si>
    <t>Operator terlalu jenuh dan menurunkan fokus kerja</t>
  </si>
  <si>
    <t>Machine</t>
  </si>
  <si>
    <t>Mesin sering mengalami kerusakan</t>
  </si>
  <si>
    <t>Mesin yang tidak stabil dan sudah melebihi batas waktu yang ditetapkan</t>
  </si>
  <si>
    <t>Komponen pada mesin sudah mulai aus</t>
  </si>
  <si>
    <t>Kurangnya perawatan pada komponen mesin</t>
  </si>
  <si>
    <t>Perawatan komponen mesin yang tidak rutin dan tidak sesuai dengan jadwal yang ditentukan</t>
  </si>
  <si>
    <t>Kurangnya pengawasan yang memastikan peawatan mesin dilakukan sesuai jadwal</t>
  </si>
  <si>
    <t>Mesin yang tidak berjalan secara optimal</t>
  </si>
  <si>
    <t>Mengalami ganguan teknis</t>
  </si>
  <si>
    <t>Kesalahan operator dalam pengoprasian mesin</t>
  </si>
  <si>
    <t>Tidak memahami prosedur pengoprasian mesin</t>
  </si>
  <si>
    <t>Tidak adanya pelatihan kepada operator</t>
  </si>
  <si>
    <t>Faktor penyebab</t>
  </si>
  <si>
    <t>Akar Permasalahan</t>
  </si>
  <si>
    <t>Rekomendasi Perbaikan</t>
  </si>
  <si>
    <t>Operator yang tidak memperhatikan SOP yang berlaku</t>
  </si>
  <si>
    <r>
      <t xml:space="preserve">Menamkan pentingnya SOP kepada semua pekerja yang terlibat pada proses produski </t>
    </r>
    <r>
      <rPr>
        <b/>
        <sz val="10"/>
        <color theme="1"/>
        <rFont val="Times New Roman"/>
        <family val="1"/>
      </rPr>
      <t>(jurnal lambang)</t>
    </r>
  </si>
  <si>
    <r>
      <t xml:space="preserve">Memberikan program pelatihan untuk para pekerja </t>
    </r>
    <r>
      <rPr>
        <b/>
        <sz val="10"/>
        <color theme="1"/>
        <rFont val="Times New Roman"/>
        <family val="1"/>
      </rPr>
      <t>(jurnal winny)</t>
    </r>
  </si>
  <si>
    <t>Tidak ada pengandalian lingkungan diaera produksi</t>
  </si>
  <si>
    <r>
      <t xml:space="preserve">Membuat jadwal untuk pembersihan untuk diarea produksi secara rutin </t>
    </r>
    <r>
      <rPr>
        <b/>
        <sz val="10"/>
        <color theme="1"/>
        <rFont val="Times New Roman"/>
        <family val="1"/>
      </rPr>
      <t>(jurnal lambang)</t>
    </r>
  </si>
  <si>
    <r>
      <t xml:space="preserve">penambahan ventilasi dan pencahayaan </t>
    </r>
    <r>
      <rPr>
        <b/>
        <sz val="10"/>
        <color theme="1"/>
        <rFont val="Times New Roman"/>
        <family val="1"/>
      </rPr>
      <t>(jurnal lambang)</t>
    </r>
  </si>
  <si>
    <t>Material</t>
  </si>
  <si>
    <t>Kurangnya pengetahuan mengenai standar bahan baku</t>
  </si>
  <si>
    <r>
      <t xml:space="preserve">Mengadakan </t>
    </r>
    <r>
      <rPr>
        <i/>
        <sz val="10"/>
        <color theme="1"/>
        <rFont val="Times New Roman"/>
        <family val="1"/>
      </rPr>
      <t xml:space="preserve">open reccuitmen </t>
    </r>
    <r>
      <rPr>
        <sz val="10"/>
        <color theme="1"/>
        <rFont val="Times New Roman"/>
        <family val="1"/>
      </rPr>
      <t xml:space="preserve">dari jauh-jauh hari sebelum untuk pengembangan dan meningkatkan pengetahuan tentang bahan baku ya digunakan. Selain itu, perusahaan dapat menekankan (SOP) yang sudah berlaku </t>
    </r>
    <r>
      <rPr>
        <b/>
        <sz val="10"/>
        <color theme="1"/>
        <rFont val="Times New Roman"/>
        <family val="1"/>
      </rPr>
      <t>(jurnal ismuka)</t>
    </r>
  </si>
  <si>
    <r>
      <t xml:space="preserve">Melakukan inspeksi bahan baku secara ketat dan rutin sebelum masuk pada proses produksi </t>
    </r>
    <r>
      <rPr>
        <b/>
        <sz val="10"/>
        <color theme="1"/>
        <rFont val="Times New Roman"/>
        <family val="1"/>
      </rPr>
      <t>(jurnal ismuka)</t>
    </r>
  </si>
  <si>
    <t>Operator terlalu jenuh sehingga menurunkan fokus kerja</t>
  </si>
  <si>
    <r>
      <t>Mengawasi dan mengajar pekerja baru untuk menjadi lebih fokus dan teliti saat bekerja (</t>
    </r>
    <r>
      <rPr>
        <b/>
        <sz val="10"/>
        <color theme="1"/>
        <rFont val="Times New Roman"/>
        <family val="1"/>
      </rPr>
      <t>jurnal fathan)</t>
    </r>
  </si>
  <si>
    <r>
      <t xml:space="preserve">Meningkatkan otivasi kerja kepada operator </t>
    </r>
    <r>
      <rPr>
        <b/>
        <sz val="10"/>
        <color theme="1"/>
        <rFont val="Times New Roman"/>
        <family val="1"/>
      </rPr>
      <t>(jurnal fathan)</t>
    </r>
  </si>
  <si>
    <t>Tidak ada kebijakan dan kurangnya pengawasan terkait permeriksaan mesin</t>
  </si>
  <si>
    <r>
      <t xml:space="preserve">Melakukan pengawasan secara ketat dan membuat jadwal </t>
    </r>
    <r>
      <rPr>
        <i/>
        <sz val="10"/>
        <color theme="1"/>
        <rFont val="Times New Roman"/>
        <family val="1"/>
      </rPr>
      <t xml:space="preserve">maintenance </t>
    </r>
    <r>
      <rPr>
        <sz val="10"/>
        <color theme="1"/>
        <rFont val="Times New Roman"/>
        <family val="1"/>
      </rPr>
      <t xml:space="preserve">pada pada mesin secara rutin seperti membersihkan sensor, bagian luar mesin, dan motor </t>
    </r>
    <r>
      <rPr>
        <b/>
        <sz val="10"/>
        <color theme="1"/>
        <rFont val="Times New Roman"/>
        <family val="1"/>
      </rPr>
      <t>(jurnal rozza)</t>
    </r>
  </si>
  <si>
    <r>
      <t xml:space="preserve">Melakuka penggantian komponen mesin secara berkala. </t>
    </r>
    <r>
      <rPr>
        <b/>
        <sz val="10"/>
        <color theme="1"/>
        <rFont val="Times New Roman"/>
        <family val="1"/>
      </rPr>
      <t>(jurnal winny)</t>
    </r>
  </si>
  <si>
    <r>
      <t xml:space="preserve">Meningkatkan kesadaran pekerja dalam pemeliharaan mesin produksi </t>
    </r>
    <r>
      <rPr>
        <b/>
        <sz val="10"/>
        <color theme="1"/>
        <rFont val="Times New Roman"/>
        <family val="1"/>
      </rPr>
      <t>(jurnal fathan)</t>
    </r>
  </si>
  <si>
    <t>NO</t>
  </si>
  <si>
    <t>Jenis Kecacatan</t>
  </si>
  <si>
    <t>Jumlah (kwintal)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</si>
</sst>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0.000"/>
    <numFmt numFmtId="166" formatCode="0.0000"/>
    <numFmt numFmtId="167" formatCode="0.00000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Sitka Subheading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" fontId="2" fillId="0" borderId="1" xfId="0" applyNumberFormat="1" applyFont="1" applyBorder="1" applyAlignment="1">
      <alignment horizontal="center"/>
    </xf>
    <xf numFmtId="3" fontId="0" fillId="0" borderId="0" xfId="0" applyNumberFormat="1"/>
    <xf numFmtId="165" fontId="0" fillId="0" borderId="0" xfId="0" applyNumberFormat="1"/>
    <xf numFmtId="9" fontId="0" fillId="0" borderId="0" xfId="1" applyFont="1"/>
    <xf numFmtId="0" fontId="0" fillId="0" borderId="1" xfId="0" applyBorder="1"/>
    <xf numFmtId="0" fontId="3" fillId="0" borderId="1" xfId="1" applyNumberFormat="1" applyFont="1" applyBorder="1"/>
    <xf numFmtId="0" fontId="3" fillId="0" borderId="1" xfId="0" applyFont="1" applyBorder="1"/>
    <xf numFmtId="1" fontId="3" fillId="0" borderId="1" xfId="0" applyNumberFormat="1" applyFont="1" applyBorder="1"/>
    <xf numFmtId="10" fontId="3" fillId="0" borderId="1" xfId="1" applyNumberFormat="1" applyFont="1" applyBorder="1"/>
    <xf numFmtId="10" fontId="3" fillId="0" borderId="1" xfId="0" applyNumberFormat="1" applyFont="1" applyBorder="1"/>
    <xf numFmtId="1" fontId="3" fillId="0" borderId="1" xfId="1" applyNumberFormat="1" applyFont="1" applyBorder="1"/>
    <xf numFmtId="0" fontId="3" fillId="0" borderId="0" xfId="0" applyFont="1"/>
    <xf numFmtId="2" fontId="0" fillId="0" borderId="0" xfId="1" applyNumberFormat="1" applyFont="1" applyBorder="1"/>
    <xf numFmtId="9" fontId="0" fillId="0" borderId="0" xfId="1" applyFont="1" applyBorder="1"/>
    <xf numFmtId="0" fontId="3" fillId="0" borderId="2" xfId="0" applyFont="1" applyBorder="1"/>
    <xf numFmtId="0" fontId="3" fillId="0" borderId="3" xfId="0" applyFont="1" applyBorder="1"/>
    <xf numFmtId="9" fontId="3" fillId="0" borderId="1" xfId="1" applyFont="1" applyBorder="1"/>
    <xf numFmtId="9" fontId="3" fillId="0" borderId="1" xfId="0" applyNumberFormat="1" applyFont="1" applyBorder="1"/>
    <xf numFmtId="9" fontId="0" fillId="0" borderId="0" xfId="0" applyNumberFormat="1"/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6" fontId="0" fillId="0" borderId="1" xfId="0" applyNumberFormat="1" applyBorder="1"/>
    <xf numFmtId="2" fontId="0" fillId="0" borderId="0" xfId="0" applyNumberFormat="1"/>
    <xf numFmtId="164" fontId="3" fillId="0" borderId="1" xfId="0" applyNumberFormat="1" applyFont="1" applyBorder="1" applyAlignment="1">
      <alignment horizontal="center"/>
    </xf>
    <xf numFmtId="167" fontId="3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0" fillId="0" borderId="0" xfId="0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id-ID"/>
              <a:t>HISTOGRAM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'seven tools'!$K$16</c:f>
              <c:strCache>
                <c:ptCount val="1"/>
                <c:pt idx="0">
                  <c:v>Gula halus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'seven tools'!$L$16</c:f>
              <c:numCache>
                <c:formatCode>General</c:formatCode>
                <c:ptCount val="1"/>
                <c:pt idx="0">
                  <c:v>1117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13-41CE-B49C-107C4D272A18}"/>
            </c:ext>
          </c:extLst>
        </c:ser>
        <c:ser>
          <c:idx val="1"/>
          <c:order val="1"/>
          <c:tx>
            <c:strRef>
              <c:f>'seven tools'!$K$17</c:f>
              <c:strCache>
                <c:ptCount val="1"/>
                <c:pt idx="0">
                  <c:v>Mollases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'seven tools'!$L$17</c:f>
              <c:numCache>
                <c:formatCode>General</c:formatCode>
                <c:ptCount val="1"/>
                <c:pt idx="0">
                  <c:v>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13-41CE-B49C-107C4D272A18}"/>
            </c:ext>
          </c:extLst>
        </c:ser>
        <c:ser>
          <c:idx val="2"/>
          <c:order val="2"/>
          <c:tx>
            <c:strRef>
              <c:f>'seven tools'!$K$18</c:f>
              <c:strCache>
                <c:ptCount val="1"/>
                <c:pt idx="0">
                  <c:v>Krikilan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'seven tools'!$L$18</c:f>
              <c:numCache>
                <c:formatCode>0</c:formatCode>
                <c:ptCount val="1"/>
                <c:pt idx="0">
                  <c:v>1671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13-41CE-B49C-107C4D272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7238832"/>
        <c:axId val="297241232"/>
      </c:barChart>
      <c:catAx>
        <c:axId val="2972388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7241232"/>
        <c:crosses val="autoZero"/>
        <c:auto val="1"/>
        <c:lblAlgn val="ctr"/>
        <c:lblOffset val="100"/>
        <c:noMultiLvlLbl val="0"/>
      </c:catAx>
      <c:valAx>
        <c:axId val="29724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97238832"/>
        <c:crossesAt val="1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12700" cap="flat" cmpd="sng" algn="ctr">
      <a:solidFill>
        <a:sysClr val="windowText" lastClr="000000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id-ID"/>
              <a:t>PARETO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'seven tools'!$W$13</c:f>
              <c:strCache>
                <c:ptCount val="1"/>
                <c:pt idx="0">
                  <c:v>Jumlah Reject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2"/>
              </a:solidFill>
            </a:ln>
            <a:effectLst/>
          </c:spPr>
          <c:invertIfNegative val="0"/>
          <c:cat>
            <c:strRef>
              <c:f>'seven tools'!$V$14:$V$16</c:f>
              <c:strCache>
                <c:ptCount val="3"/>
                <c:pt idx="0">
                  <c:v>Mollases</c:v>
                </c:pt>
                <c:pt idx="1">
                  <c:v>Gula halus</c:v>
                </c:pt>
                <c:pt idx="2">
                  <c:v>Krikilan</c:v>
                </c:pt>
              </c:strCache>
            </c:strRef>
          </c:cat>
          <c:val>
            <c:numRef>
              <c:f>'seven tools'!$W$14:$W$16</c:f>
              <c:numCache>
                <c:formatCode>General</c:formatCode>
                <c:ptCount val="3"/>
                <c:pt idx="0">
                  <c:v>761</c:v>
                </c:pt>
                <c:pt idx="1">
                  <c:v>1117</c:v>
                </c:pt>
                <c:pt idx="2">
                  <c:v>1671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D9-4DA3-BC91-434E71DB5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98431279"/>
        <c:axId val="1498424079"/>
      </c:barChart>
      <c:lineChart>
        <c:grouping val="standard"/>
        <c:varyColors val="0"/>
        <c:ser>
          <c:idx val="1"/>
          <c:order val="1"/>
          <c:tx>
            <c:strRef>
              <c:f>'seven tools'!$X$13</c:f>
              <c:strCache>
                <c:ptCount val="1"/>
                <c:pt idx="0">
                  <c:v>Persentase Kumulatif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'seven tools'!$V$14:$V$16</c:f>
              <c:strCache>
                <c:ptCount val="3"/>
                <c:pt idx="0">
                  <c:v>Mollases</c:v>
                </c:pt>
                <c:pt idx="1">
                  <c:v>Gula halus</c:v>
                </c:pt>
                <c:pt idx="2">
                  <c:v>Krikilan</c:v>
                </c:pt>
              </c:strCache>
            </c:strRef>
          </c:cat>
          <c:val>
            <c:numRef>
              <c:f>'seven tools'!$X$14:$X$16</c:f>
              <c:numCache>
                <c:formatCode>0%</c:formatCode>
                <c:ptCount val="3"/>
                <c:pt idx="0">
                  <c:v>0.21</c:v>
                </c:pt>
                <c:pt idx="1">
                  <c:v>0.52473654550577631</c:v>
                </c:pt>
                <c:pt idx="2">
                  <c:v>0.99557340095801639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D9-4DA3-BC91-434E71DB5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6694303"/>
        <c:axId val="1507195631"/>
      </c:lineChart>
      <c:catAx>
        <c:axId val="1498431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98424079"/>
        <c:crosses val="autoZero"/>
        <c:auto val="1"/>
        <c:lblAlgn val="ctr"/>
        <c:lblOffset val="100"/>
        <c:noMultiLvlLbl val="0"/>
      </c:catAx>
      <c:valAx>
        <c:axId val="1498424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/>
                  <a:t>Jumlah</a:t>
                </a:r>
                <a:r>
                  <a:rPr lang="id-ID" baseline="0"/>
                  <a:t> Cacat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98431279"/>
        <c:crosses val="autoZero"/>
        <c:crossBetween val="between"/>
      </c:valAx>
      <c:valAx>
        <c:axId val="1507195631"/>
        <c:scaling>
          <c:orientation val="minMax"/>
          <c:max val="1"/>
          <c:min val="0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dk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06694303"/>
        <c:crosses val="max"/>
        <c:crossBetween val="between"/>
      </c:valAx>
      <c:catAx>
        <c:axId val="15066943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07195631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00" b="0" i="0" u="none" strike="noStrike" kern="1200" baseline="0">
                <a:solidFill>
                  <a:schemeClr val="dk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b="1"/>
              <a:t>S</a:t>
            </a:r>
            <a:r>
              <a:rPr lang="id-ID" b="1"/>
              <a:t>CATTER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Scatter Diagram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5944663167104109E-2"/>
                  <c:y val="-5.6472732575094803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br>
                      <a:rPr lang="en-US"/>
                    </a:br>
                    <a:r>
                      <a:rPr lang="en-US"/>
                      <a:t>R² = 0.841</a:t>
                    </a:r>
                    <a:r>
                      <a:rPr lang="id-ID"/>
                      <a:t>1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'seven tools'!$B$19:$B$24</c:f>
              <c:numCache>
                <c:formatCode>General</c:formatCode>
                <c:ptCount val="6"/>
                <c:pt idx="0">
                  <c:v>3115</c:v>
                </c:pt>
                <c:pt idx="1">
                  <c:v>5429</c:v>
                </c:pt>
                <c:pt idx="2">
                  <c:v>6269</c:v>
                </c:pt>
                <c:pt idx="3">
                  <c:v>6756</c:v>
                </c:pt>
                <c:pt idx="4">
                  <c:v>6770</c:v>
                </c:pt>
                <c:pt idx="5">
                  <c:v>2630</c:v>
                </c:pt>
              </c:numCache>
            </c:numRef>
          </c:xVal>
          <c:yVal>
            <c:numRef>
              <c:f>'seven tools'!$C$19:$C$24</c:f>
              <c:numCache>
                <c:formatCode>General</c:formatCode>
                <c:ptCount val="6"/>
                <c:pt idx="0">
                  <c:v>530</c:v>
                </c:pt>
                <c:pt idx="1">
                  <c:v>601</c:v>
                </c:pt>
                <c:pt idx="2">
                  <c:v>654</c:v>
                </c:pt>
                <c:pt idx="3">
                  <c:v>700</c:v>
                </c:pt>
                <c:pt idx="4">
                  <c:v>763</c:v>
                </c:pt>
                <c:pt idx="5">
                  <c:v>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F1-464F-8C9C-65670A0C46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6690687"/>
        <c:axId val="1356690207"/>
      </c:scatterChart>
      <c:valAx>
        <c:axId val="13566906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/>
                  <a:t>Jumlah</a:t>
                </a:r>
                <a:r>
                  <a:rPr lang="id-ID" baseline="0"/>
                  <a:t> Peoduksi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56690207"/>
        <c:crosses val="autoZero"/>
        <c:crossBetween val="midCat"/>
      </c:valAx>
      <c:valAx>
        <c:axId val="1356690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Jum</a:t>
                </a:r>
                <a:r>
                  <a:rPr lang="id-ID"/>
                  <a:t>lah Cacat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566906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id-ID" b="1">
                <a:latin typeface="Times New Roman" panose="02020603050405020304" pitchFamily="18" charset="0"/>
                <a:cs typeface="Times New Roman" panose="02020603050405020304" pitchFamily="18" charset="0"/>
              </a:rPr>
              <a:t>Peta Kendali Krikilan</a:t>
            </a:r>
            <a:endParaRPr lang="en-ID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'[1]Peta Kendali'!$E$39</c:f>
              <c:strCache>
                <c:ptCount val="1"/>
                <c:pt idx="0">
                  <c:v>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'[1]Peta Kendali'!$E$40:$E$45</c:f>
              <c:numCache>
                <c:formatCode>General</c:formatCode>
                <c:ptCount val="6"/>
                <c:pt idx="0">
                  <c:v>0.10112359550561797</c:v>
                </c:pt>
                <c:pt idx="1">
                  <c:v>4.9732915822435074E-2</c:v>
                </c:pt>
                <c:pt idx="2">
                  <c:v>3.7167012282660714E-2</c:v>
                </c:pt>
                <c:pt idx="3">
                  <c:v>6.2018946121965658E-2</c:v>
                </c:pt>
                <c:pt idx="4">
                  <c:v>4.8892171344165437E-2</c:v>
                </c:pt>
                <c:pt idx="5">
                  <c:v>3.9163498098859315E-2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36-4F72-96D5-FA5432E8B466}"/>
            </c:ext>
          </c:extLst>
        </c:ser>
        <c:ser>
          <c:idx val="1"/>
          <c:order val="1"/>
          <c:tx>
            <c:strRef>
              <c:f>'[1]Peta Kendali'!$F$39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'[1]Peta Kendali'!$F$40:$F$45</c:f>
              <c:numCache>
                <c:formatCode>General</c:formatCode>
                <c:ptCount val="6"/>
                <c:pt idx="0">
                  <c:v>5.3957182989441056E-2</c:v>
                </c:pt>
                <c:pt idx="1">
                  <c:v>5.3957182989441056E-2</c:v>
                </c:pt>
                <c:pt idx="2">
                  <c:v>5.3957182989441056E-2</c:v>
                </c:pt>
                <c:pt idx="3">
                  <c:v>5.3957182989441056E-2</c:v>
                </c:pt>
                <c:pt idx="4">
                  <c:v>5.3957182989441056E-2</c:v>
                </c:pt>
                <c:pt idx="5">
                  <c:v>5.3957182989441056E-2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36-4F72-96D5-FA5432E8B466}"/>
            </c:ext>
          </c:extLst>
        </c:ser>
        <c:ser>
          <c:idx val="2"/>
          <c:order val="2"/>
          <c:tx>
            <c:strRef>
              <c:f>'[1]Peta Kendali'!$G$39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'[1]Peta Kendali'!$G$40:$G$45</c:f>
              <c:numCache>
                <c:formatCode>General</c:formatCode>
                <c:ptCount val="6"/>
                <c:pt idx="0">
                  <c:v>6.6101476625135672E-2</c:v>
                </c:pt>
                <c:pt idx="1">
                  <c:v>6.3156198775043054E-2</c:v>
                </c:pt>
                <c:pt idx="2">
                  <c:v>6.2517742486487199E-2</c:v>
                </c:pt>
                <c:pt idx="3">
                  <c:v>6.2203432370480136E-2</c:v>
                </c:pt>
                <c:pt idx="4">
                  <c:v>6.2194901555269994E-2</c:v>
                </c:pt>
                <c:pt idx="5">
                  <c:v>6.7173894506419418E-2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36-4F72-96D5-FA5432E8B466}"/>
            </c:ext>
          </c:extLst>
        </c:ser>
        <c:ser>
          <c:idx val="3"/>
          <c:order val="3"/>
          <c:tx>
            <c:strRef>
              <c:f>'[1]Peta Kendali'!$H$39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'[1]Peta Kendali'!$H$40:$H$45</c:f>
              <c:numCache>
                <c:formatCode>General</c:formatCode>
                <c:ptCount val="6"/>
                <c:pt idx="0">
                  <c:v>4.1812889353746441E-2</c:v>
                </c:pt>
                <c:pt idx="1">
                  <c:v>4.4758167203839051E-2</c:v>
                </c:pt>
                <c:pt idx="2">
                  <c:v>4.5396623492394914E-2</c:v>
                </c:pt>
                <c:pt idx="3">
                  <c:v>4.5710933608401977E-2</c:v>
                </c:pt>
                <c:pt idx="4">
                  <c:v>4.5719464423612119E-2</c:v>
                </c:pt>
                <c:pt idx="5">
                  <c:v>4.0740471472462687E-2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036-4F72-96D5-FA5432E8B4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758303"/>
        <c:axId val="508756383"/>
      </c:lineChart>
      <c:catAx>
        <c:axId val="50875830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756383"/>
        <c:crosses val="autoZero"/>
        <c:auto val="1"/>
        <c:lblAlgn val="ctr"/>
        <c:lblOffset val="100"/>
        <c:noMultiLvlLbl val="0"/>
      </c:catAx>
      <c:valAx>
        <c:axId val="508756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75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 b="1">
                <a:latin typeface="Times New Roman" panose="02020603050405020304" pitchFamily="18" charset="0"/>
                <a:cs typeface="Times New Roman" panose="02020603050405020304" pitchFamily="18" charset="0"/>
              </a:rPr>
              <a:t>Peta</a:t>
            </a:r>
            <a:r>
              <a:rPr lang="id-ID" b="1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Kendali P Periode Juni-Oktober</a:t>
            </a:r>
            <a:endParaRPr lang="en-ID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Proporsi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'[1]Peta Kendali'!$E$23:$E$27</c:f>
              <c:numCache>
                <c:formatCode>General</c:formatCode>
                <c:ptCount val="5"/>
                <c:pt idx="0">
                  <c:v>0.11070178670104992</c:v>
                </c:pt>
                <c:pt idx="1">
                  <c:v>0.10432285851012921</c:v>
                </c:pt>
                <c:pt idx="2">
                  <c:v>0.10361160449970397</c:v>
                </c:pt>
                <c:pt idx="3">
                  <c:v>0.11270310192023633</c:v>
                </c:pt>
                <c:pt idx="4">
                  <c:v>0.11444866920152091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14-47E7-83FE-8A366541499D}"/>
            </c:ext>
          </c:extLst>
        </c:ser>
        <c:ser>
          <c:idx val="1"/>
          <c:order val="1"/>
          <c:tx>
            <c:v>CL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'[1]Peta Kendali'!$F$23:$F$27</c:f>
              <c:numCache>
                <c:formatCode>General</c:formatCode>
                <c:ptCount val="5"/>
                <c:pt idx="0">
                  <c:v>0.11459846943717912</c:v>
                </c:pt>
                <c:pt idx="1">
                  <c:v>0.11459846943717912</c:v>
                </c:pt>
                <c:pt idx="2">
                  <c:v>0.11459846943717912</c:v>
                </c:pt>
                <c:pt idx="3">
                  <c:v>0.11459846943717912</c:v>
                </c:pt>
                <c:pt idx="4">
                  <c:v>0.11459846943717912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14-47E7-83FE-8A366541499D}"/>
            </c:ext>
          </c:extLst>
        </c:ser>
        <c:ser>
          <c:idx val="2"/>
          <c:order val="2"/>
          <c:tx>
            <c:v>UCL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'[1]Peta Kendali'!$G$23:$G$27</c:f>
              <c:numCache>
                <c:formatCode>General</c:formatCode>
                <c:ptCount val="5"/>
                <c:pt idx="0">
                  <c:v>0.12756789905657709</c:v>
                </c:pt>
                <c:pt idx="1">
                  <c:v>0.12666775777054434</c:v>
                </c:pt>
                <c:pt idx="2">
                  <c:v>0.12622462091512132</c:v>
                </c:pt>
                <c:pt idx="3">
                  <c:v>0.12621259356240852</c:v>
                </c:pt>
                <c:pt idx="4">
                  <c:v>0.13323233351725033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14-47E7-83FE-8A366541499D}"/>
            </c:ext>
          </c:extLst>
        </c:ser>
        <c:ser>
          <c:idx val="3"/>
          <c:order val="3"/>
          <c:tx>
            <c:v>LCL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'[1]Peta Kendali'!$H$23:$H$27</c:f>
              <c:numCache>
                <c:formatCode>General</c:formatCode>
                <c:ptCount val="5"/>
                <c:pt idx="0">
                  <c:v>0.10162903981778117</c:v>
                </c:pt>
                <c:pt idx="1">
                  <c:v>0.1025291811038139</c:v>
                </c:pt>
                <c:pt idx="2">
                  <c:v>0.10297231795923693</c:v>
                </c:pt>
                <c:pt idx="3">
                  <c:v>0.10298434531194972</c:v>
                </c:pt>
                <c:pt idx="4">
                  <c:v>9.5964605357107907E-2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114-47E7-83FE-8A36654149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5850720"/>
        <c:axId val="515853600"/>
      </c:lineChart>
      <c:catAx>
        <c:axId val="5158507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853600"/>
        <c:crosses val="autoZero"/>
        <c:auto val="1"/>
        <c:lblAlgn val="ctr"/>
        <c:lblOffset val="100"/>
        <c:noMultiLvlLbl val="0"/>
      </c:catAx>
      <c:valAx>
        <c:axId val="515853600"/>
        <c:scaling>
          <c:orientation val="minMax"/>
          <c:max val="0.1800000000000000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850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1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id-ID" b="1">
                <a:latin typeface="Times New Roman" panose="02020603050405020304" pitchFamily="18" charset="0"/>
                <a:cs typeface="Times New Roman" panose="02020603050405020304" pitchFamily="18" charset="0"/>
              </a:rPr>
              <a:t>Peta Kendali Gula Halus</a:t>
            </a:r>
            <a:endParaRPr lang="en-ID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'[1]Peta Kendali'!$E$52</c:f>
              <c:strCache>
                <c:ptCount val="1"/>
                <c:pt idx="0">
                  <c:v>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'[1]Peta Kendali'!$E$53:$E$58</c:f>
              <c:numCache>
                <c:formatCode>General</c:formatCode>
                <c:ptCount val="6"/>
                <c:pt idx="0">
                  <c:v>4.8796147672552165E-2</c:v>
                </c:pt>
                <c:pt idx="1">
                  <c:v>2.1919322158776938E-2</c:v>
                </c:pt>
                <c:pt idx="2">
                  <c:v>4.8811612697399906E-2</c:v>
                </c:pt>
                <c:pt idx="3">
                  <c:v>1.9390171699230314E-2</c:v>
                </c:pt>
                <c:pt idx="4">
                  <c:v>4.5937961595273268E-2</c:v>
                </c:pt>
                <c:pt idx="5">
                  <c:v>3.7262357414448666E-2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0A-4E67-8F33-20484E3362F7}"/>
            </c:ext>
          </c:extLst>
        </c:ser>
        <c:ser>
          <c:idx val="1"/>
          <c:order val="1"/>
          <c:tx>
            <c:strRef>
              <c:f>'[1]Peta Kendali'!$F$52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'[1]Peta Kendali'!$F$53:$F$58</c:f>
              <c:numCache>
                <c:formatCode>General</c:formatCode>
                <c:ptCount val="6"/>
                <c:pt idx="0">
                  <c:v>3.6068326390907034E-2</c:v>
                </c:pt>
                <c:pt idx="1">
                  <c:v>3.6068326390907034E-2</c:v>
                </c:pt>
                <c:pt idx="2">
                  <c:v>3.6068326390907034E-2</c:v>
                </c:pt>
                <c:pt idx="3">
                  <c:v>3.6068326390907034E-2</c:v>
                </c:pt>
                <c:pt idx="4">
                  <c:v>3.6068326390907034E-2</c:v>
                </c:pt>
                <c:pt idx="5">
                  <c:v>3.6068326390907034E-2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0A-4E67-8F33-20484E3362F7}"/>
            </c:ext>
          </c:extLst>
        </c:ser>
        <c:ser>
          <c:idx val="2"/>
          <c:order val="2"/>
          <c:tx>
            <c:strRef>
              <c:f>'[1]Peta Kendali'!$G$52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'[1]Peta Kendali'!$G$53:$G$58</c:f>
              <c:numCache>
                <c:formatCode>General</c:formatCode>
                <c:ptCount val="6"/>
                <c:pt idx="0">
                  <c:v>4.6090879129756346E-2</c:v>
                </c:pt>
                <c:pt idx="1">
                  <c:v>4.3660173526891569E-2</c:v>
                </c:pt>
                <c:pt idx="2">
                  <c:v>4.3133262533510019E-2</c:v>
                </c:pt>
                <c:pt idx="3">
                  <c:v>4.2873865831772204E-2</c:v>
                </c:pt>
                <c:pt idx="4">
                  <c:v>4.2866825443264339E-2</c:v>
                </c:pt>
                <c:pt idx="5">
                  <c:v>4.6975933880216245E-2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0A-4E67-8F33-20484E3362F7}"/>
            </c:ext>
          </c:extLst>
        </c:ser>
        <c:ser>
          <c:idx val="3"/>
          <c:order val="3"/>
          <c:tx>
            <c:strRef>
              <c:f>'[1]Peta Kendali'!$H$52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'[1]Peta Kendali'!$H$53:$H$58</c:f>
              <c:numCache>
                <c:formatCode>General</c:formatCode>
                <c:ptCount val="6"/>
                <c:pt idx="0">
                  <c:v>2.6045773652057722E-2</c:v>
                </c:pt>
                <c:pt idx="1">
                  <c:v>2.8476479254922495E-2</c:v>
                </c:pt>
                <c:pt idx="2">
                  <c:v>2.9003390248304048E-2</c:v>
                </c:pt>
                <c:pt idx="3">
                  <c:v>2.926278695004186E-2</c:v>
                </c:pt>
                <c:pt idx="4">
                  <c:v>2.9269827338549732E-2</c:v>
                </c:pt>
                <c:pt idx="5">
                  <c:v>2.5160718901597823E-2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0A-4E67-8F33-20484E3362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758303"/>
        <c:axId val="508756383"/>
      </c:lineChart>
      <c:catAx>
        <c:axId val="50875830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756383"/>
        <c:crosses val="autoZero"/>
        <c:auto val="1"/>
        <c:lblAlgn val="ctr"/>
        <c:lblOffset val="100"/>
        <c:noMultiLvlLbl val="0"/>
      </c:catAx>
      <c:valAx>
        <c:axId val="508756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75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id-ID" b="1">
                <a:latin typeface="Times New Roman" panose="02020603050405020304" pitchFamily="18" charset="0"/>
                <a:cs typeface="Times New Roman" panose="02020603050405020304" pitchFamily="18" charset="0"/>
              </a:rPr>
              <a:t>Peta Kendali</a:t>
            </a:r>
            <a:r>
              <a:rPr lang="id-ID" b="1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Molasses</a:t>
            </a:r>
          </a:p>
          <a:p>
            <a:pPr>
              <a:defRPr b="1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ID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'[1]Peta Kendali'!$E$63</c:f>
              <c:strCache>
                <c:ptCount val="1"/>
                <c:pt idx="0">
                  <c:v>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'[1]Peta Kendali'!$E$64:$E$69</c:f>
              <c:numCache>
                <c:formatCode>General</c:formatCode>
                <c:ptCount val="6"/>
                <c:pt idx="0">
                  <c:v>2.0224719101123594E-2</c:v>
                </c:pt>
                <c:pt idx="1">
                  <c:v>3.9049548719837908E-2</c:v>
                </c:pt>
                <c:pt idx="2">
                  <c:v>1.8344233530068591E-2</c:v>
                </c:pt>
                <c:pt idx="3">
                  <c:v>2.2202486678507993E-2</c:v>
                </c:pt>
                <c:pt idx="4">
                  <c:v>1.7872968980797637E-2</c:v>
                </c:pt>
                <c:pt idx="5">
                  <c:v>3.8022813688212927E-2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53-42A8-96CF-67302A980E1E}"/>
            </c:ext>
          </c:extLst>
        </c:ser>
        <c:ser>
          <c:idx val="1"/>
          <c:order val="1"/>
          <c:tx>
            <c:strRef>
              <c:f>'[1]Peta Kendali'!$F$63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'[1]Peta Kendali'!$F$64:$F$69</c:f>
              <c:numCache>
                <c:formatCode>General</c:formatCode>
                <c:ptCount val="6"/>
                <c:pt idx="0">
                  <c:v>2.4572960056831024E-2</c:v>
                </c:pt>
                <c:pt idx="1">
                  <c:v>2.4572960056831024E-2</c:v>
                </c:pt>
                <c:pt idx="2">
                  <c:v>2.4572960056831024E-2</c:v>
                </c:pt>
                <c:pt idx="3">
                  <c:v>2.4572960056831024E-2</c:v>
                </c:pt>
                <c:pt idx="4">
                  <c:v>2.4572960056831024E-2</c:v>
                </c:pt>
                <c:pt idx="5">
                  <c:v>2.4572960056831024E-2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53-42A8-96CF-67302A980E1E}"/>
            </c:ext>
          </c:extLst>
        </c:ser>
        <c:ser>
          <c:idx val="2"/>
          <c:order val="2"/>
          <c:tx>
            <c:strRef>
              <c:f>'[1]Peta Kendali'!$G$63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'[1]Peta Kendali'!$G$64:$G$69</c:f>
              <c:numCache>
                <c:formatCode>General</c:formatCode>
                <c:ptCount val="6"/>
                <c:pt idx="0">
                  <c:v>3.2894780900650317E-2</c:v>
                </c:pt>
                <c:pt idx="1">
                  <c:v>3.0876542924939673E-2</c:v>
                </c:pt>
                <c:pt idx="2">
                  <c:v>3.0439043716722628E-2</c:v>
                </c:pt>
                <c:pt idx="3">
                  <c:v>3.0223664168658758E-2</c:v>
                </c:pt>
                <c:pt idx="4">
                  <c:v>3.0217818467133409E-2</c:v>
                </c:pt>
                <c:pt idx="5">
                  <c:v>3.3629650275969175E-2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D53-42A8-96CF-67302A980E1E}"/>
            </c:ext>
          </c:extLst>
        </c:ser>
        <c:ser>
          <c:idx val="3"/>
          <c:order val="3"/>
          <c:tx>
            <c:strRef>
              <c:f>'[1]Peta Kendali'!$H$63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'[1]Peta Kendali'!$H$64:$H$69</c:f>
              <c:numCache>
                <c:formatCode>General</c:formatCode>
                <c:ptCount val="6"/>
                <c:pt idx="0">
                  <c:v>1.6251139213011731E-2</c:v>
                </c:pt>
                <c:pt idx="1">
                  <c:v>1.8269377188722374E-2</c:v>
                </c:pt>
                <c:pt idx="2">
                  <c:v>1.870687639693942E-2</c:v>
                </c:pt>
                <c:pt idx="3">
                  <c:v>1.892225594500329E-2</c:v>
                </c:pt>
                <c:pt idx="4">
                  <c:v>1.8928101646528639E-2</c:v>
                </c:pt>
                <c:pt idx="5">
                  <c:v>1.5516269837692876E-2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D53-42A8-96CF-67302A980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758303"/>
        <c:axId val="508756383"/>
      </c:lineChart>
      <c:catAx>
        <c:axId val="50875830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756383"/>
        <c:crosses val="autoZero"/>
        <c:auto val="1"/>
        <c:lblAlgn val="ctr"/>
        <c:lblOffset val="100"/>
        <c:noMultiLvlLbl val="0"/>
      </c:catAx>
      <c:valAx>
        <c:axId val="508756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75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1205559</xdr:colOff>
      <xdr:row>53</xdr:row>
      <xdr:rowOff>139531</xdr:rowOff>
    </xdr:from>
    <xdr:to>
      <xdr:col>24</xdr:col>
      <xdr:colOff>694336</xdr:colOff>
      <xdr:row>67</xdr:row>
      <xdr:rowOff>76431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4F7FDF98-1FFB-CC71-E96A-1E2E306337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591500</xdr:colOff>
      <xdr:row>19</xdr:row>
      <xdr:rowOff>94280</xdr:rowOff>
    </xdr:from>
    <xdr:to>
      <xdr:col>24</xdr:col>
      <xdr:colOff>1151017</xdr:colOff>
      <xdr:row>34</xdr:row>
      <xdr:rowOff>148356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F55C92A-811D-9F94-0A6F-9168856043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538005</xdr:colOff>
      <xdr:row>36</xdr:row>
      <xdr:rowOff>97563</xdr:rowOff>
    </xdr:from>
    <xdr:to>
      <xdr:col>24</xdr:col>
      <xdr:colOff>1156373</xdr:colOff>
      <xdr:row>52</xdr:row>
      <xdr:rowOff>55696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2C9321C-562C-7CA7-8264-9F754451E6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340859</xdr:colOff>
      <xdr:row>44</xdr:row>
      <xdr:rowOff>121104</xdr:rowOff>
    </xdr:from>
    <xdr:to>
      <xdr:col>17</xdr:col>
      <xdr:colOff>254906</xdr:colOff>
      <xdr:row>58</xdr:row>
      <xdr:rowOff>18621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9BE852-4705-4F1C-949F-ED2D443C3E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360946</xdr:colOff>
      <xdr:row>24</xdr:row>
      <xdr:rowOff>240631</xdr:rowOff>
    </xdr:from>
    <xdr:to>
      <xdr:col>17</xdr:col>
      <xdr:colOff>237750</xdr:colOff>
      <xdr:row>39</xdr:row>
      <xdr:rowOff>16884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8709D45-9308-4C10-A1A2-40445A225F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61</xdr:row>
      <xdr:rowOff>0</xdr:rowOff>
    </xdr:from>
    <xdr:to>
      <xdr:col>16</xdr:col>
      <xdr:colOff>475841</xdr:colOff>
      <xdr:row>75</xdr:row>
      <xdr:rowOff>67914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9042CD7-5408-4836-AD12-B268A1564F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79</xdr:row>
      <xdr:rowOff>0</xdr:rowOff>
    </xdr:from>
    <xdr:to>
      <xdr:col>16</xdr:col>
      <xdr:colOff>477198</xdr:colOff>
      <xdr:row>93</xdr:row>
      <xdr:rowOff>91957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EA0B781-03F8-4B57-8624-B066A7085C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10</xdr:col>
      <xdr:colOff>457200</xdr:colOff>
      <xdr:row>22</xdr:row>
      <xdr:rowOff>92710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55274CD-4DC3-6380-D178-80187D5ADF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731520"/>
          <a:ext cx="5943600" cy="3384550"/>
        </a:xfrm>
        <a:prstGeom prst="rect">
          <a:avLst/>
        </a:prstGeom>
        <a:ln w="12700">
          <a:solidFill>
            <a:schemeClr val="tx1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090000C6BA106C8C/Documents/Run%20Skripsi%20rio.xlsx" TargetMode="External"/><Relationship Id="rId1" Type="http://schemas.openxmlformats.org/officeDocument/2006/relationships/externalLinkPath" Target="Run%20Skripsi%20r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MAIC"/>
      <sheetName val="Peta Kendali"/>
      <sheetName val="FISHBONE"/>
      <sheetName val="FTA"/>
      <sheetName val="5 whys"/>
      <sheetName val="5 whys gabungan"/>
    </sheetNames>
    <sheetDataSet>
      <sheetData sheetId="0"/>
      <sheetData sheetId="1">
        <row r="23">
          <cell r="E23">
            <v>0.11070178670104992</v>
          </cell>
          <cell r="F23">
            <v>0.11459846943717912</v>
          </cell>
          <cell r="G23">
            <v>0.12756789905657709</v>
          </cell>
          <cell r="H23">
            <v>0.10162903981778117</v>
          </cell>
        </row>
        <row r="24">
          <cell r="E24">
            <v>0.10432285851012921</v>
          </cell>
          <cell r="F24">
            <v>0.11459846943717912</v>
          </cell>
          <cell r="G24">
            <v>0.12666775777054434</v>
          </cell>
          <cell r="H24">
            <v>0.1025291811038139</v>
          </cell>
        </row>
        <row r="25">
          <cell r="E25">
            <v>0.10361160449970397</v>
          </cell>
          <cell r="F25">
            <v>0.11459846943717912</v>
          </cell>
          <cell r="G25">
            <v>0.12622462091512132</v>
          </cell>
          <cell r="H25">
            <v>0.10297231795923693</v>
          </cell>
        </row>
        <row r="26">
          <cell r="E26">
            <v>0.11270310192023633</v>
          </cell>
          <cell r="F26">
            <v>0.11459846943717912</v>
          </cell>
          <cell r="G26">
            <v>0.12621259356240852</v>
          </cell>
          <cell r="H26">
            <v>0.10298434531194972</v>
          </cell>
        </row>
        <row r="27">
          <cell r="E27">
            <v>0.11444866920152091</v>
          </cell>
          <cell r="F27">
            <v>0.11459846943717912</v>
          </cell>
          <cell r="G27">
            <v>0.13323233351725033</v>
          </cell>
          <cell r="H27">
            <v>9.5964605357107907E-2</v>
          </cell>
        </row>
        <row r="39">
          <cell r="E39" t="str">
            <v>P</v>
          </cell>
          <cell r="F39" t="str">
            <v>CL</v>
          </cell>
          <cell r="G39" t="str">
            <v>UCL</v>
          </cell>
          <cell r="H39" t="str">
            <v>LCL</v>
          </cell>
        </row>
        <row r="40">
          <cell r="E40">
            <v>0.10112359550561797</v>
          </cell>
          <cell r="F40">
            <v>5.3957182989441056E-2</v>
          </cell>
          <cell r="G40">
            <v>6.6101476625135672E-2</v>
          </cell>
          <cell r="H40">
            <v>4.1812889353746441E-2</v>
          </cell>
        </row>
        <row r="41">
          <cell r="E41">
            <v>4.9732915822435074E-2</v>
          </cell>
          <cell r="F41">
            <v>5.3957182989441056E-2</v>
          </cell>
          <cell r="G41">
            <v>6.3156198775043054E-2</v>
          </cell>
          <cell r="H41">
            <v>4.4758167203839051E-2</v>
          </cell>
        </row>
        <row r="42">
          <cell r="E42">
            <v>3.7167012282660714E-2</v>
          </cell>
          <cell r="F42">
            <v>5.3957182989441056E-2</v>
          </cell>
          <cell r="G42">
            <v>6.2517742486487199E-2</v>
          </cell>
          <cell r="H42">
            <v>4.5396623492394914E-2</v>
          </cell>
        </row>
        <row r="43">
          <cell r="E43">
            <v>6.2018946121965658E-2</v>
          </cell>
          <cell r="F43">
            <v>5.3957182989441056E-2</v>
          </cell>
          <cell r="G43">
            <v>6.2203432370480136E-2</v>
          </cell>
          <cell r="H43">
            <v>4.5710933608401977E-2</v>
          </cell>
        </row>
        <row r="44">
          <cell r="E44">
            <v>4.8892171344165437E-2</v>
          </cell>
          <cell r="F44">
            <v>5.3957182989441056E-2</v>
          </cell>
          <cell r="G44">
            <v>6.2194901555269994E-2</v>
          </cell>
          <cell r="H44">
            <v>4.5719464423612119E-2</v>
          </cell>
        </row>
        <row r="45">
          <cell r="E45">
            <v>3.9163498098859315E-2</v>
          </cell>
          <cell r="F45">
            <v>5.3957182989441056E-2</v>
          </cell>
          <cell r="G45">
            <v>6.7173894506419418E-2</v>
          </cell>
          <cell r="H45">
            <v>4.0740471472462687E-2</v>
          </cell>
        </row>
        <row r="52">
          <cell r="E52" t="str">
            <v>P</v>
          </cell>
          <cell r="F52" t="str">
            <v>CL</v>
          </cell>
          <cell r="G52" t="str">
            <v>UCL</v>
          </cell>
          <cell r="H52" t="str">
            <v>LCL</v>
          </cell>
        </row>
        <row r="53">
          <cell r="E53">
            <v>4.8796147672552165E-2</v>
          </cell>
          <cell r="F53">
            <v>3.6068326390907034E-2</v>
          </cell>
          <cell r="G53">
            <v>4.6090879129756346E-2</v>
          </cell>
          <cell r="H53">
            <v>2.6045773652057722E-2</v>
          </cell>
        </row>
        <row r="54">
          <cell r="E54">
            <v>2.1919322158776938E-2</v>
          </cell>
          <cell r="F54">
            <v>3.6068326390907034E-2</v>
          </cell>
          <cell r="G54">
            <v>4.3660173526891569E-2</v>
          </cell>
          <cell r="H54">
            <v>2.8476479254922495E-2</v>
          </cell>
        </row>
        <row r="55">
          <cell r="E55">
            <v>4.8811612697399906E-2</v>
          </cell>
          <cell r="F55">
            <v>3.6068326390907034E-2</v>
          </cell>
          <cell r="G55">
            <v>4.3133262533510019E-2</v>
          </cell>
          <cell r="H55">
            <v>2.9003390248304048E-2</v>
          </cell>
        </row>
        <row r="56">
          <cell r="E56">
            <v>1.9390171699230314E-2</v>
          </cell>
          <cell r="F56">
            <v>3.6068326390907034E-2</v>
          </cell>
          <cell r="G56">
            <v>4.2873865831772204E-2</v>
          </cell>
          <cell r="H56">
            <v>2.926278695004186E-2</v>
          </cell>
        </row>
        <row r="57">
          <cell r="E57">
            <v>4.5937961595273268E-2</v>
          </cell>
          <cell r="F57">
            <v>3.6068326390907034E-2</v>
          </cell>
          <cell r="G57">
            <v>4.2866825443264339E-2</v>
          </cell>
          <cell r="H57">
            <v>2.9269827338549732E-2</v>
          </cell>
        </row>
        <row r="58">
          <cell r="E58">
            <v>3.7262357414448666E-2</v>
          </cell>
          <cell r="F58">
            <v>3.6068326390907034E-2</v>
          </cell>
          <cell r="G58">
            <v>4.6975933880216245E-2</v>
          </cell>
          <cell r="H58">
            <v>2.5160718901597823E-2</v>
          </cell>
        </row>
        <row r="63">
          <cell r="E63" t="str">
            <v>P</v>
          </cell>
          <cell r="F63" t="str">
            <v>CL</v>
          </cell>
          <cell r="G63" t="str">
            <v>UCL</v>
          </cell>
          <cell r="H63" t="str">
            <v>LCL</v>
          </cell>
        </row>
        <row r="64">
          <cell r="E64">
            <v>2.0224719101123594E-2</v>
          </cell>
          <cell r="F64">
            <v>2.4572960056831024E-2</v>
          </cell>
          <cell r="G64">
            <v>3.2894780900650317E-2</v>
          </cell>
          <cell r="H64">
            <v>1.6251139213011731E-2</v>
          </cell>
        </row>
        <row r="65">
          <cell r="E65">
            <v>3.9049548719837908E-2</v>
          </cell>
          <cell r="F65">
            <v>2.4572960056831024E-2</v>
          </cell>
          <cell r="G65">
            <v>3.0876542924939673E-2</v>
          </cell>
          <cell r="H65">
            <v>1.8269377188722374E-2</v>
          </cell>
        </row>
        <row r="66">
          <cell r="E66">
            <v>1.8344233530068591E-2</v>
          </cell>
          <cell r="F66">
            <v>2.4572960056831024E-2</v>
          </cell>
          <cell r="G66">
            <v>3.0439043716722628E-2</v>
          </cell>
          <cell r="H66">
            <v>1.870687639693942E-2</v>
          </cell>
        </row>
        <row r="67">
          <cell r="E67">
            <v>2.2202486678507993E-2</v>
          </cell>
          <cell r="F67">
            <v>2.4572960056831024E-2</v>
          </cell>
          <cell r="G67">
            <v>3.0223664168658758E-2</v>
          </cell>
          <cell r="H67">
            <v>1.892225594500329E-2</v>
          </cell>
        </row>
        <row r="68">
          <cell r="E68">
            <v>1.7872968980797637E-2</v>
          </cell>
          <cell r="F68">
            <v>2.4572960056831024E-2</v>
          </cell>
          <cell r="G68">
            <v>3.0217818467133409E-2</v>
          </cell>
          <cell r="H68">
            <v>1.8928101646528639E-2</v>
          </cell>
        </row>
        <row r="69">
          <cell r="E69">
            <v>3.8022813688212927E-2</v>
          </cell>
          <cell r="F69">
            <v>2.4572960056831024E-2</v>
          </cell>
          <cell r="G69">
            <v>3.3629650275969175E-2</v>
          </cell>
          <cell r="H69">
            <v>1.5516269837692876E-2</v>
          </cell>
        </row>
      </sheetData>
      <sheetData sheetId="2"/>
      <sheetData sheetId="3"/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0C3EE-068B-4574-8783-EC58255892CC}">
  <dimension ref="A1:AB85"/>
  <sheetViews>
    <sheetView tabSelected="1" topLeftCell="R22" zoomScale="72" zoomScaleNormal="38" workbookViewId="0">
      <selection activeCell="AF40" sqref="AF40"/>
    </sheetView>
  </sheetViews>
  <sheetFormatPr defaultRowHeight="14.4" x14ac:dyDescent="0.3"/>
  <cols>
    <col min="1" max="1" width="16.33203125" customWidth="1"/>
    <col min="2" max="2" width="24.109375" customWidth="1"/>
    <col min="3" max="3" width="14.33203125" customWidth="1"/>
    <col min="4" max="4" width="15.5546875" customWidth="1"/>
    <col min="5" max="5" width="13.21875" customWidth="1"/>
    <col min="6" max="6" width="10.77734375" customWidth="1"/>
    <col min="7" max="7" width="12" customWidth="1"/>
    <col min="9" max="9" width="16.88671875" customWidth="1"/>
    <col min="12" max="12" width="16.21875" customWidth="1"/>
    <col min="22" max="22" width="20.5546875" customWidth="1"/>
    <col min="23" max="23" width="17.109375" customWidth="1"/>
    <col min="24" max="24" width="20.77734375" customWidth="1"/>
    <col min="25" max="25" width="18.77734375" customWidth="1"/>
    <col min="26" max="26" width="25.6640625" customWidth="1"/>
    <col min="28" max="28" width="13.88671875" customWidth="1"/>
  </cols>
  <sheetData>
    <row r="1" spans="1:26" ht="17.399999999999999" x14ac:dyDescent="0.3">
      <c r="A1" s="1">
        <v>2024</v>
      </c>
      <c r="B1" s="1"/>
      <c r="C1" s="34" t="s">
        <v>13</v>
      </c>
      <c r="D1" s="34"/>
      <c r="E1" s="34"/>
    </row>
    <row r="2" spans="1:26" ht="15.6" x14ac:dyDescent="0.3">
      <c r="A2" s="1" t="s">
        <v>0</v>
      </c>
      <c r="B2" s="1" t="s">
        <v>11</v>
      </c>
      <c r="C2" s="1" t="s">
        <v>9</v>
      </c>
      <c r="D2" s="1" t="s">
        <v>7</v>
      </c>
      <c r="E2" s="1" t="s">
        <v>8</v>
      </c>
      <c r="F2" s="1" t="s">
        <v>10</v>
      </c>
      <c r="G2" s="1" t="s">
        <v>12</v>
      </c>
      <c r="N2" s="4"/>
    </row>
    <row r="3" spans="1:26" ht="15.6" x14ac:dyDescent="0.3">
      <c r="A3" s="1" t="s">
        <v>1</v>
      </c>
      <c r="B3" s="1">
        <v>3115</v>
      </c>
      <c r="C3" s="4">
        <v>315</v>
      </c>
      <c r="D3" s="9">
        <v>152</v>
      </c>
      <c r="E3" s="10">
        <v>63</v>
      </c>
      <c r="F3" s="11">
        <f>SUM(C3:E3)</f>
        <v>530</v>
      </c>
      <c r="G3" s="12">
        <f>F3/B3</f>
        <v>0.17014446227929375</v>
      </c>
      <c r="H3" s="7"/>
      <c r="J3" s="23">
        <v>530</v>
      </c>
      <c r="N3" s="4">
        <v>530</v>
      </c>
    </row>
    <row r="4" spans="1:26" ht="15.6" x14ac:dyDescent="0.3">
      <c r="A4" s="1" t="s">
        <v>2</v>
      </c>
      <c r="B4" s="1">
        <v>5429</v>
      </c>
      <c r="C4" s="1">
        <v>270</v>
      </c>
      <c r="D4" s="14">
        <v>119</v>
      </c>
      <c r="E4" s="10">
        <v>212</v>
      </c>
      <c r="F4" s="10">
        <f t="shared" ref="F4:F8" si="0">SUM(C4:E4)</f>
        <v>601</v>
      </c>
      <c r="G4" s="12">
        <f>(F4/B4)</f>
        <v>0.11070178670104992</v>
      </c>
      <c r="J4" s="23">
        <v>601</v>
      </c>
      <c r="N4" s="1">
        <v>360</v>
      </c>
    </row>
    <row r="5" spans="1:26" ht="15.6" x14ac:dyDescent="0.3">
      <c r="A5" s="1" t="s">
        <v>3</v>
      </c>
      <c r="B5" s="1">
        <v>6269</v>
      </c>
      <c r="C5" s="1">
        <v>233</v>
      </c>
      <c r="D5" s="9">
        <v>306</v>
      </c>
      <c r="E5" s="10">
        <v>115</v>
      </c>
      <c r="F5" s="10">
        <f t="shared" si="0"/>
        <v>654</v>
      </c>
      <c r="G5" s="12">
        <f t="shared" ref="G5:G8" si="1">(F5/B5)</f>
        <v>0.10432285851012921</v>
      </c>
      <c r="J5" s="23">
        <v>640</v>
      </c>
      <c r="N5" s="1">
        <v>432</v>
      </c>
      <c r="V5" s="10" t="s">
        <v>14</v>
      </c>
      <c r="W5" s="18" t="s">
        <v>16</v>
      </c>
      <c r="X5" s="18" t="s">
        <v>17</v>
      </c>
      <c r="Y5" s="18" t="s">
        <v>18</v>
      </c>
      <c r="Z5" s="19" t="s">
        <v>19</v>
      </c>
    </row>
    <row r="6" spans="1:26" ht="15.6" x14ac:dyDescent="0.3">
      <c r="A6" s="1" t="s">
        <v>4</v>
      </c>
      <c r="B6" s="1">
        <v>6756</v>
      </c>
      <c r="C6" s="1">
        <v>419</v>
      </c>
      <c r="D6" s="9">
        <v>131</v>
      </c>
      <c r="E6" s="10">
        <v>150</v>
      </c>
      <c r="F6" s="10">
        <f t="shared" si="0"/>
        <v>700</v>
      </c>
      <c r="G6" s="12">
        <f t="shared" si="1"/>
        <v>0.10361160449970397</v>
      </c>
      <c r="J6" s="23">
        <v>700</v>
      </c>
      <c r="N6" s="1">
        <v>278</v>
      </c>
      <c r="V6" s="10" t="s">
        <v>31</v>
      </c>
      <c r="W6" s="10">
        <v>761</v>
      </c>
      <c r="X6" s="10">
        <f>W6</f>
        <v>761</v>
      </c>
      <c r="Y6" s="20">
        <f>W6/$X$9</f>
        <v>0.21442659904198366</v>
      </c>
      <c r="Z6" s="21">
        <v>0.21</v>
      </c>
    </row>
    <row r="7" spans="1:26" ht="15.6" x14ac:dyDescent="0.3">
      <c r="A7" s="1" t="s">
        <v>5</v>
      </c>
      <c r="B7" s="1">
        <v>6770</v>
      </c>
      <c r="C7" s="1">
        <v>331</v>
      </c>
      <c r="D7" s="9">
        <v>311</v>
      </c>
      <c r="E7" s="10">
        <v>121</v>
      </c>
      <c r="F7" s="10">
        <f t="shared" si="0"/>
        <v>763</v>
      </c>
      <c r="G7" s="12">
        <f t="shared" si="1"/>
        <v>0.11270310192023633</v>
      </c>
      <c r="J7" s="23">
        <v>763</v>
      </c>
      <c r="K7" s="7"/>
      <c r="N7" s="1">
        <v>602</v>
      </c>
      <c r="V7" s="10" t="s">
        <v>33</v>
      </c>
      <c r="W7" s="10">
        <v>1117</v>
      </c>
      <c r="X7" s="10">
        <f>W7+X6</f>
        <v>1878</v>
      </c>
      <c r="Y7" s="20">
        <f>W7/$X$9</f>
        <v>0.31473654550577629</v>
      </c>
      <c r="Z7" s="21">
        <f>Z6+Y7</f>
        <v>0.52473654550577631</v>
      </c>
    </row>
    <row r="8" spans="1:26" ht="15.6" x14ac:dyDescent="0.3">
      <c r="A8" s="1" t="s">
        <v>6</v>
      </c>
      <c r="B8" s="1">
        <v>2630</v>
      </c>
      <c r="C8" s="1">
        <v>103</v>
      </c>
      <c r="D8" s="9">
        <v>98</v>
      </c>
      <c r="E8" s="10">
        <v>100</v>
      </c>
      <c r="F8" s="10">
        <f t="shared" si="0"/>
        <v>301</v>
      </c>
      <c r="G8" s="12">
        <f t="shared" si="1"/>
        <v>0.11444866920152091</v>
      </c>
      <c r="J8" s="23">
        <v>301</v>
      </c>
      <c r="N8" s="1">
        <v>692</v>
      </c>
      <c r="V8" s="10" t="s">
        <v>32</v>
      </c>
      <c r="W8" s="10">
        <v>1671</v>
      </c>
      <c r="X8" s="10">
        <f>W8+X7</f>
        <v>3549</v>
      </c>
      <c r="Y8" s="20">
        <f>W8/$X$9</f>
        <v>0.47083685545224008</v>
      </c>
      <c r="Z8" s="21">
        <f>Z7+Y8</f>
        <v>0.99557340095801639</v>
      </c>
    </row>
    <row r="9" spans="1:26" ht="15.6" x14ac:dyDescent="0.3">
      <c r="A9" s="1" t="s">
        <v>10</v>
      </c>
      <c r="B9" s="2">
        <f>SUM(B3:B8)</f>
        <v>30969</v>
      </c>
      <c r="C9" s="4">
        <f t="shared" ref="C9:G9" si="2">SUM(C3:C8)</f>
        <v>1671</v>
      </c>
      <c r="D9" s="9">
        <f t="shared" si="2"/>
        <v>1117</v>
      </c>
      <c r="E9" s="10">
        <f t="shared" si="2"/>
        <v>761</v>
      </c>
      <c r="F9" s="11">
        <f t="shared" si="2"/>
        <v>3549</v>
      </c>
      <c r="G9" s="13">
        <f t="shared" si="2"/>
        <v>0.71593248311193403</v>
      </c>
      <c r="W9" s="10">
        <f>SUM(W6:W8)</f>
        <v>3549</v>
      </c>
      <c r="X9" s="15">
        <f>X8</f>
        <v>3549</v>
      </c>
    </row>
    <row r="10" spans="1:26" ht="15.6" x14ac:dyDescent="0.3">
      <c r="A10" s="3"/>
      <c r="B10" s="5"/>
      <c r="E10" s="6"/>
      <c r="F10" t="s">
        <v>26</v>
      </c>
    </row>
    <row r="11" spans="1:26" ht="15.6" x14ac:dyDescent="0.3">
      <c r="A11" s="3"/>
      <c r="B11" s="3"/>
      <c r="C11" s="3"/>
      <c r="D11" s="3"/>
      <c r="E11" s="3"/>
      <c r="F11" s="3"/>
      <c r="G11" s="3"/>
    </row>
    <row r="12" spans="1:26" ht="15.6" x14ac:dyDescent="0.3">
      <c r="A12" s="3"/>
      <c r="B12" s="3"/>
      <c r="C12" s="3"/>
      <c r="D12" s="16"/>
      <c r="F12" s="26"/>
    </row>
    <row r="13" spans="1:26" ht="15.6" x14ac:dyDescent="0.3">
      <c r="A13" s="3"/>
      <c r="B13" s="3"/>
      <c r="C13" s="3"/>
      <c r="D13" s="17"/>
      <c r="V13" s="10" t="s">
        <v>30</v>
      </c>
      <c r="W13" s="10" t="s">
        <v>29</v>
      </c>
      <c r="X13" s="10" t="s">
        <v>36</v>
      </c>
    </row>
    <row r="14" spans="1:26" ht="15.6" x14ac:dyDescent="0.3">
      <c r="A14" s="3"/>
      <c r="B14" s="3"/>
      <c r="C14" s="3"/>
      <c r="D14" s="17"/>
      <c r="V14" s="10" t="s">
        <v>34</v>
      </c>
      <c r="W14" s="10">
        <v>761</v>
      </c>
      <c r="X14" s="21">
        <f>Z6</f>
        <v>0.21</v>
      </c>
      <c r="Y14" s="22"/>
    </row>
    <row r="15" spans="1:26" ht="15.6" x14ac:dyDescent="0.3">
      <c r="A15" s="3"/>
      <c r="B15" s="3"/>
      <c r="C15" s="3"/>
      <c r="D15" s="17"/>
      <c r="K15" s="10" t="s">
        <v>14</v>
      </c>
      <c r="L15" s="10" t="s">
        <v>15</v>
      </c>
      <c r="V15" s="10" t="s">
        <v>33</v>
      </c>
      <c r="W15" s="10">
        <v>1117</v>
      </c>
      <c r="X15" s="21">
        <f>Z7</f>
        <v>0.52473654550577631</v>
      </c>
      <c r="Y15" s="22"/>
    </row>
    <row r="16" spans="1:26" ht="15.6" x14ac:dyDescent="0.3">
      <c r="A16" s="3"/>
      <c r="B16" s="3"/>
      <c r="C16" s="3"/>
      <c r="K16" s="10" t="s">
        <v>33</v>
      </c>
      <c r="L16" s="10">
        <f>D9</f>
        <v>1117</v>
      </c>
      <c r="V16" s="10" t="s">
        <v>32</v>
      </c>
      <c r="W16" s="10">
        <v>1671</v>
      </c>
      <c r="X16" s="21">
        <f>Z8</f>
        <v>0.99557340095801639</v>
      </c>
      <c r="Y16" s="22"/>
    </row>
    <row r="17" spans="1:28" ht="15.6" x14ac:dyDescent="0.3">
      <c r="A17" s="3"/>
      <c r="B17" s="3"/>
      <c r="C17" s="3"/>
      <c r="K17" s="10" t="s">
        <v>34</v>
      </c>
      <c r="L17" s="10">
        <f>E9</f>
        <v>761</v>
      </c>
    </row>
    <row r="18" spans="1:28" ht="15.6" x14ac:dyDescent="0.3">
      <c r="A18" s="1" t="s">
        <v>0</v>
      </c>
      <c r="B18" s="1" t="s">
        <v>11</v>
      </c>
      <c r="C18" s="1" t="s">
        <v>21</v>
      </c>
      <c r="D18" s="1" t="s">
        <v>22</v>
      </c>
      <c r="E18" s="1" t="s">
        <v>23</v>
      </c>
      <c r="F18" s="1" t="s">
        <v>24</v>
      </c>
      <c r="G18" s="1" t="s">
        <v>25</v>
      </c>
      <c r="K18" s="10" t="s">
        <v>32</v>
      </c>
      <c r="L18" s="11">
        <f>C9</f>
        <v>1671</v>
      </c>
      <c r="Z18" t="s">
        <v>20</v>
      </c>
    </row>
    <row r="19" spans="1:28" ht="15.6" x14ac:dyDescent="0.3">
      <c r="A19" s="1" t="s">
        <v>1</v>
      </c>
      <c r="B19" s="1">
        <v>3115</v>
      </c>
      <c r="C19" s="23">
        <v>530</v>
      </c>
      <c r="D19" s="25">
        <f>C19/B19</f>
        <v>0.17014446227929375</v>
      </c>
      <c r="E19" s="8"/>
      <c r="F19" s="8"/>
      <c r="G19" s="8"/>
      <c r="K19" s="10" t="s">
        <v>35</v>
      </c>
      <c r="L19" s="10">
        <f>SUM(L16:L18)</f>
        <v>3549</v>
      </c>
    </row>
    <row r="20" spans="1:28" ht="15.6" x14ac:dyDescent="0.3">
      <c r="A20" s="1" t="s">
        <v>2</v>
      </c>
      <c r="B20" s="1">
        <v>5429</v>
      </c>
      <c r="C20" s="23">
        <v>601</v>
      </c>
      <c r="D20" s="25">
        <f t="shared" ref="D20:D23" si="3">C20/B20</f>
        <v>0.11070178670104992</v>
      </c>
      <c r="E20" s="8"/>
      <c r="F20" s="8"/>
      <c r="G20" s="8"/>
    </row>
    <row r="21" spans="1:28" ht="15.6" x14ac:dyDescent="0.3">
      <c r="A21" s="1" t="s">
        <v>3</v>
      </c>
      <c r="B21" s="1">
        <v>6269</v>
      </c>
      <c r="C21" s="23">
        <v>654</v>
      </c>
      <c r="D21" s="25">
        <f t="shared" si="3"/>
        <v>0.10432285851012921</v>
      </c>
      <c r="E21" s="8"/>
      <c r="F21" s="8"/>
      <c r="G21" s="8"/>
    </row>
    <row r="22" spans="1:28" ht="15.6" x14ac:dyDescent="0.3">
      <c r="A22" s="1" t="s">
        <v>4</v>
      </c>
      <c r="B22" s="1">
        <v>6756</v>
      </c>
      <c r="C22" s="23">
        <v>700</v>
      </c>
      <c r="D22" s="25">
        <f t="shared" si="3"/>
        <v>0.10361160449970397</v>
      </c>
      <c r="E22" s="8"/>
      <c r="F22" s="8"/>
      <c r="G22" s="8"/>
    </row>
    <row r="23" spans="1:28" ht="15.6" x14ac:dyDescent="0.3">
      <c r="A23" s="1" t="s">
        <v>5</v>
      </c>
      <c r="B23" s="1">
        <v>6770</v>
      </c>
      <c r="C23" s="23">
        <v>763</v>
      </c>
      <c r="D23" s="25">
        <f t="shared" si="3"/>
        <v>0.11270310192023633</v>
      </c>
      <c r="E23" s="8"/>
      <c r="F23" s="8"/>
      <c r="G23" s="8"/>
    </row>
    <row r="24" spans="1:28" ht="15.6" x14ac:dyDescent="0.3">
      <c r="A24" s="1" t="s">
        <v>6</v>
      </c>
      <c r="B24" s="1">
        <v>2630</v>
      </c>
      <c r="C24" s="23">
        <v>301</v>
      </c>
      <c r="D24" s="25">
        <f>C24/B24</f>
        <v>0.11444866920152091</v>
      </c>
      <c r="E24" s="8"/>
      <c r="F24" s="8"/>
      <c r="G24" s="8"/>
    </row>
    <row r="25" spans="1:28" ht="19.8" x14ac:dyDescent="0.5">
      <c r="A25" s="24" t="s">
        <v>10</v>
      </c>
      <c r="B25" s="23">
        <f>SUM(B19:B24)</f>
        <v>30969</v>
      </c>
      <c r="C25" s="23">
        <f>SUM(C19:C24)</f>
        <v>3549</v>
      </c>
      <c r="D25" s="25">
        <f>SUM(D19:D24)</f>
        <v>0.71593248311193403</v>
      </c>
      <c r="AA25" s="10" t="s">
        <v>14</v>
      </c>
      <c r="AB25" s="10" t="s">
        <v>15</v>
      </c>
    </row>
    <row r="26" spans="1:28" x14ac:dyDescent="0.3">
      <c r="AA26" s="10" t="s">
        <v>33</v>
      </c>
      <c r="AB26" s="10">
        <f>T19</f>
        <v>0</v>
      </c>
    </row>
    <row r="27" spans="1:28" x14ac:dyDescent="0.3">
      <c r="AA27" s="10" t="s">
        <v>34</v>
      </c>
      <c r="AB27" s="10">
        <f>U19</f>
        <v>0</v>
      </c>
    </row>
    <row r="28" spans="1:28" x14ac:dyDescent="0.3">
      <c r="AA28" s="10" t="s">
        <v>32</v>
      </c>
      <c r="AB28" s="11">
        <f>S19</f>
        <v>0</v>
      </c>
    </row>
    <row r="29" spans="1:28" ht="15.6" x14ac:dyDescent="0.3">
      <c r="A29" s="23" t="s">
        <v>37</v>
      </c>
      <c r="B29" s="23" t="s">
        <v>38</v>
      </c>
      <c r="C29" s="23" t="s">
        <v>39</v>
      </c>
      <c r="D29" s="23" t="s">
        <v>40</v>
      </c>
      <c r="E29" s="23" t="s">
        <v>41</v>
      </c>
      <c r="F29" s="23" t="s">
        <v>42</v>
      </c>
      <c r="G29" s="23" t="s">
        <v>43</v>
      </c>
      <c r="H29" s="23" t="s">
        <v>44</v>
      </c>
      <c r="I29" s="1"/>
      <c r="AA29" s="10" t="s">
        <v>35</v>
      </c>
      <c r="AB29" s="10">
        <f>SUM(AB26:AB28)</f>
        <v>0</v>
      </c>
    </row>
    <row r="30" spans="1:28" ht="15.6" x14ac:dyDescent="0.3">
      <c r="A30" s="1" t="s">
        <v>2</v>
      </c>
      <c r="B30" s="1">
        <v>5429</v>
      </c>
      <c r="C30" s="23">
        <v>601</v>
      </c>
      <c r="D30" s="27">
        <f t="shared" ref="D30:D31" si="4">C30/B30</f>
        <v>0.11070178670104992</v>
      </c>
      <c r="E30" s="28">
        <f t="shared" ref="E30:E31" si="5">C30/B30</f>
        <v>0.11070178670104992</v>
      </c>
      <c r="F30" s="29">
        <f t="shared" ref="F30:F35" si="6">$C$9/$B$9</f>
        <v>5.3957182989441056E-2</v>
      </c>
      <c r="G30" s="29">
        <f t="shared" ref="G30:G35" si="7">F30 + 3 * SQRT((F30 * (1 - F30)) / B30)</f>
        <v>6.3156198775043054E-2</v>
      </c>
      <c r="H30" s="29">
        <f>F30 - 3 * SQRT((F30 * (1 - F30)) / B30)</f>
        <v>4.4758167203839051E-2</v>
      </c>
      <c r="I30" s="1"/>
    </row>
    <row r="31" spans="1:28" ht="15.6" x14ac:dyDescent="0.3">
      <c r="A31" s="1" t="s">
        <v>3</v>
      </c>
      <c r="B31" s="1">
        <v>6269</v>
      </c>
      <c r="C31" s="23">
        <v>654</v>
      </c>
      <c r="D31" s="27">
        <f t="shared" si="4"/>
        <v>0.10432285851012921</v>
      </c>
      <c r="E31" s="28">
        <f t="shared" si="5"/>
        <v>0.10432285851012921</v>
      </c>
      <c r="F31" s="29">
        <f t="shared" si="6"/>
        <v>5.3957182989441056E-2</v>
      </c>
      <c r="G31" s="29">
        <f t="shared" si="7"/>
        <v>6.2517742486487199E-2</v>
      </c>
      <c r="H31" s="29">
        <f t="shared" ref="H31" si="8">F31 - 3 * SQRT((F31 * (1 - F31)) / B31)</f>
        <v>4.5396623492394914E-2</v>
      </c>
      <c r="I31" s="1"/>
    </row>
    <row r="32" spans="1:28" ht="15.6" x14ac:dyDescent="0.3">
      <c r="A32" s="1" t="s">
        <v>4</v>
      </c>
      <c r="B32" s="1">
        <v>6756</v>
      </c>
      <c r="C32" s="23">
        <v>700</v>
      </c>
      <c r="D32" s="27">
        <f>C32/B32</f>
        <v>0.10361160449970397</v>
      </c>
      <c r="E32" s="28">
        <f>C32/B32</f>
        <v>0.10361160449970397</v>
      </c>
      <c r="F32" s="29">
        <f t="shared" si="6"/>
        <v>5.3957182989441056E-2</v>
      </c>
      <c r="G32" s="29">
        <f t="shared" si="7"/>
        <v>6.2203432370480136E-2</v>
      </c>
      <c r="H32" s="29">
        <f>F32 - 3 * SQRT((F32 * (1 - F32)) / B32)</f>
        <v>4.5710933608401977E-2</v>
      </c>
      <c r="I32" s="1"/>
    </row>
    <row r="33" spans="1:27" ht="15.6" x14ac:dyDescent="0.3">
      <c r="A33" s="1" t="s">
        <v>5</v>
      </c>
      <c r="B33" s="1">
        <v>6770</v>
      </c>
      <c r="C33" s="23">
        <v>763</v>
      </c>
      <c r="D33" s="27">
        <f t="shared" ref="D33:D35" si="9">C33/B33</f>
        <v>0.11270310192023633</v>
      </c>
      <c r="E33" s="28">
        <f t="shared" ref="E33:E35" si="10">C33/B33</f>
        <v>0.11270310192023633</v>
      </c>
      <c r="F33" s="29">
        <f t="shared" si="6"/>
        <v>5.3957182989441056E-2</v>
      </c>
      <c r="G33" s="28">
        <f t="shared" si="7"/>
        <v>6.2194901555269994E-2</v>
      </c>
      <c r="H33" s="29">
        <f t="shared" ref="H33:H35" si="11">F33 - 3 * SQRT((F33 * (1 - F33)) / B33)</f>
        <v>4.5719464423612119E-2</v>
      </c>
      <c r="I33" s="1"/>
    </row>
    <row r="34" spans="1:27" ht="15.6" x14ac:dyDescent="0.3">
      <c r="A34" s="1" t="s">
        <v>6</v>
      </c>
      <c r="B34" s="1">
        <v>2630</v>
      </c>
      <c r="C34" s="23">
        <v>301</v>
      </c>
      <c r="D34" s="27">
        <f t="shared" si="9"/>
        <v>0.11444866920152091</v>
      </c>
      <c r="E34" s="28">
        <f t="shared" si="10"/>
        <v>0.11444866920152091</v>
      </c>
      <c r="F34" s="29">
        <f t="shared" si="6"/>
        <v>5.3957182989441056E-2</v>
      </c>
      <c r="G34" s="29">
        <f t="shared" si="7"/>
        <v>6.7173894506419418E-2</v>
      </c>
      <c r="H34" s="29">
        <f t="shared" si="11"/>
        <v>4.0740471472462687E-2</v>
      </c>
      <c r="I34" s="1"/>
    </row>
    <row r="35" spans="1:27" ht="15.6" x14ac:dyDescent="0.3">
      <c r="A35" s="30" t="s">
        <v>21</v>
      </c>
      <c r="B35">
        <f>SUM(B30:B34)</f>
        <v>27854</v>
      </c>
      <c r="C35" s="23">
        <f>SUM(C30:C34)</f>
        <v>3019</v>
      </c>
      <c r="D35" s="27">
        <f t="shared" si="9"/>
        <v>0.10838658720471027</v>
      </c>
      <c r="E35" s="28">
        <f t="shared" si="10"/>
        <v>0.10838658720471027</v>
      </c>
      <c r="F35" s="29">
        <f t="shared" si="6"/>
        <v>5.3957182989441056E-2</v>
      </c>
      <c r="G35" s="29">
        <f t="shared" si="7"/>
        <v>5.8018412182294893E-2</v>
      </c>
      <c r="H35" s="29">
        <f t="shared" si="11"/>
        <v>4.989595379658722E-2</v>
      </c>
      <c r="I35" s="1"/>
    </row>
    <row r="38" spans="1:27" x14ac:dyDescent="0.3">
      <c r="AA38" s="38"/>
    </row>
    <row r="42" spans="1:27" x14ac:dyDescent="0.3">
      <c r="H42" t="s">
        <v>27</v>
      </c>
      <c r="I42">
        <v>0.99460000000000004</v>
      </c>
    </row>
    <row r="43" spans="1:27" x14ac:dyDescent="0.3">
      <c r="H43" t="s">
        <v>28</v>
      </c>
      <c r="I43">
        <f>SQRT(I42)</f>
        <v>0.99729634512515886</v>
      </c>
    </row>
    <row r="48" spans="1:27" x14ac:dyDescent="0.3">
      <c r="A48" s="23" t="s">
        <v>38</v>
      </c>
      <c r="B48" s="23" t="s">
        <v>32</v>
      </c>
      <c r="C48" s="23" t="s">
        <v>40</v>
      </c>
      <c r="D48" s="23" t="s">
        <v>41</v>
      </c>
      <c r="E48" s="23" t="s">
        <v>42</v>
      </c>
      <c r="F48" s="23" t="s">
        <v>43</v>
      </c>
      <c r="G48" s="23" t="s">
        <v>44</v>
      </c>
    </row>
    <row r="49" spans="1:8" ht="15.6" x14ac:dyDescent="0.3">
      <c r="A49" s="1">
        <v>3115</v>
      </c>
      <c r="B49" s="4">
        <v>315</v>
      </c>
      <c r="C49" s="27">
        <f>B49/A49</f>
        <v>0.10112359550561797</v>
      </c>
      <c r="D49" s="28">
        <f>B49/A49</f>
        <v>0.10112359550561797</v>
      </c>
      <c r="E49" s="29">
        <f>'[1]Peta Kendali'!$F$40</f>
        <v>5.3957182989441056E-2</v>
      </c>
      <c r="F49" s="29">
        <f>E49 + 3 * SQRT((E49 * (1 - E49)) / A49)</f>
        <v>6.6101476625135672E-2</v>
      </c>
      <c r="G49" s="29">
        <f>E49 - 3 * SQRT((E49 * (1 - E49)) / A49)</f>
        <v>4.1812889353746441E-2</v>
      </c>
    </row>
    <row r="50" spans="1:8" ht="15.6" x14ac:dyDescent="0.3">
      <c r="A50" s="1">
        <v>5429</v>
      </c>
      <c r="B50" s="1">
        <v>270</v>
      </c>
      <c r="C50" s="27">
        <f t="shared" ref="C50:C51" si="12">B50/A50</f>
        <v>4.9732915822435074E-2</v>
      </c>
      <c r="D50" s="28">
        <f t="shared" ref="D50:D51" si="13">B50/A50</f>
        <v>4.9732915822435074E-2</v>
      </c>
      <c r="E50" s="29">
        <f>'[1]Peta Kendali'!$F$41</f>
        <v>5.3957182989441056E-2</v>
      </c>
      <c r="F50" s="29">
        <f t="shared" ref="F50:F54" si="14">E50 + 3 * SQRT((E50 * (1 - E50)) / A50)</f>
        <v>6.3156198775043054E-2</v>
      </c>
      <c r="G50" s="29">
        <f>E50 - 3 * SQRT((E50 * (1 - E50)) / A50)</f>
        <v>4.4758167203839051E-2</v>
      </c>
    </row>
    <row r="51" spans="1:8" ht="15.6" x14ac:dyDescent="0.3">
      <c r="A51" s="1">
        <v>6269</v>
      </c>
      <c r="B51" s="1">
        <v>233</v>
      </c>
      <c r="C51" s="27">
        <f t="shared" si="12"/>
        <v>3.7167012282660714E-2</v>
      </c>
      <c r="D51" s="28">
        <f t="shared" si="13"/>
        <v>3.7167012282660714E-2</v>
      </c>
      <c r="E51" s="29">
        <f>'[1]Peta Kendali'!$F$42</f>
        <v>5.3957182989441056E-2</v>
      </c>
      <c r="F51" s="29">
        <f t="shared" si="14"/>
        <v>6.2517742486487199E-2</v>
      </c>
      <c r="G51" s="29">
        <f>E51 - 3 * SQRT((E51 * (1 - E51)) / A51)</f>
        <v>4.5396623492394914E-2</v>
      </c>
    </row>
    <row r="52" spans="1:8" ht="15.6" x14ac:dyDescent="0.3">
      <c r="A52" s="1">
        <v>6756</v>
      </c>
      <c r="B52" s="1">
        <v>419</v>
      </c>
      <c r="C52" s="27">
        <f>B52/A52</f>
        <v>6.2018946121965658E-2</v>
      </c>
      <c r="D52" s="28">
        <f>B52/A52</f>
        <v>6.2018946121965658E-2</v>
      </c>
      <c r="E52" s="29">
        <f>'[1]Peta Kendali'!$F$43</f>
        <v>5.3957182989441056E-2</v>
      </c>
      <c r="F52" s="29">
        <f t="shared" si="14"/>
        <v>6.2203432370480136E-2</v>
      </c>
      <c r="G52" s="29">
        <f>E52 - 3 * SQRT((E52 * (1 - E52)) / A52)</f>
        <v>4.5710933608401977E-2</v>
      </c>
    </row>
    <row r="53" spans="1:8" ht="15.6" x14ac:dyDescent="0.3">
      <c r="A53" s="1">
        <v>6770</v>
      </c>
      <c r="B53" s="1">
        <v>331</v>
      </c>
      <c r="C53" s="27">
        <f t="shared" ref="C53:C54" si="15">B53/A53</f>
        <v>4.8892171344165437E-2</v>
      </c>
      <c r="D53" s="28">
        <f t="shared" ref="D53:D54" si="16">B53/A53</f>
        <v>4.8892171344165437E-2</v>
      </c>
      <c r="E53" s="29">
        <f>'[1]Peta Kendali'!$F$44</f>
        <v>5.3957182989441056E-2</v>
      </c>
      <c r="F53" s="28">
        <f t="shared" si="14"/>
        <v>6.2194901555269994E-2</v>
      </c>
      <c r="G53" s="29">
        <f t="shared" ref="G53:G54" si="17">E53 - 3 * SQRT((E53 * (1 - E53)) / A53)</f>
        <v>4.5719464423612119E-2</v>
      </c>
    </row>
    <row r="54" spans="1:8" ht="15.6" x14ac:dyDescent="0.3">
      <c r="A54" s="1">
        <v>2630</v>
      </c>
      <c r="B54" s="1">
        <v>103</v>
      </c>
      <c r="C54" s="27">
        <f t="shared" si="15"/>
        <v>3.9163498098859315E-2</v>
      </c>
      <c r="D54" s="28">
        <f t="shared" si="16"/>
        <v>3.9163498098859315E-2</v>
      </c>
      <c r="E54" s="29">
        <f>'[1]Peta Kendali'!$F$45</f>
        <v>5.3957182989441056E-2</v>
      </c>
      <c r="F54" s="29">
        <f t="shared" si="14"/>
        <v>6.7173894506419418E-2</v>
      </c>
      <c r="G54" s="29">
        <f t="shared" si="17"/>
        <v>4.0740471472462687E-2</v>
      </c>
    </row>
    <row r="59" spans="1:8" x14ac:dyDescent="0.3">
      <c r="A59" s="23" t="s">
        <v>37</v>
      </c>
      <c r="B59" s="23" t="s">
        <v>38</v>
      </c>
      <c r="C59" s="23" t="s">
        <v>45</v>
      </c>
      <c r="D59" s="23" t="s">
        <v>40</v>
      </c>
      <c r="E59" s="23" t="s">
        <v>41</v>
      </c>
      <c r="F59" s="23" t="s">
        <v>42</v>
      </c>
      <c r="G59" s="23" t="s">
        <v>43</v>
      </c>
      <c r="H59" s="23" t="s">
        <v>44</v>
      </c>
    </row>
    <row r="60" spans="1:8" ht="15.6" x14ac:dyDescent="0.3">
      <c r="A60" s="1" t="s">
        <v>1</v>
      </c>
      <c r="B60" s="1">
        <v>3115</v>
      </c>
      <c r="C60" s="9">
        <v>152</v>
      </c>
      <c r="D60" s="27">
        <f>C60/B60</f>
        <v>4.8796147672552165E-2</v>
      </c>
      <c r="E60" s="28">
        <f>C60/B60</f>
        <v>4.8796147672552165E-2</v>
      </c>
      <c r="F60" s="29">
        <f>'[1]Peta Kendali'!$F$53</f>
        <v>3.6068326390907034E-2</v>
      </c>
      <c r="G60" s="29">
        <f>F60 + 3 * SQRT((F60 * (1 - F60)) / B60)</f>
        <v>4.6090879129756346E-2</v>
      </c>
      <c r="H60" s="29">
        <f>F60 - 3 * SQRT((F60 * (1 - F60)) / B60)</f>
        <v>2.6045773652057722E-2</v>
      </c>
    </row>
    <row r="61" spans="1:8" ht="15.6" x14ac:dyDescent="0.3">
      <c r="A61" s="1" t="s">
        <v>2</v>
      </c>
      <c r="B61" s="1">
        <v>5429</v>
      </c>
      <c r="C61" s="14">
        <v>119</v>
      </c>
      <c r="D61" s="27">
        <f t="shared" ref="D61:D62" si="18">C61/B61</f>
        <v>2.1919322158776938E-2</v>
      </c>
      <c r="E61" s="28">
        <f t="shared" ref="E61:E62" si="19">C61/B61</f>
        <v>2.1919322158776938E-2</v>
      </c>
      <c r="F61" s="29">
        <f>'[1]Peta Kendali'!$F$54</f>
        <v>3.6068326390907034E-2</v>
      </c>
      <c r="G61" s="29">
        <f t="shared" ref="G61:G65" si="20">F61 + 3 * SQRT((F61 * (1 - F61)) / B61)</f>
        <v>4.3660173526891569E-2</v>
      </c>
      <c r="H61" s="29">
        <f>F61 - 3 * SQRT((F61 * (1 - F61)) / B61)</f>
        <v>2.8476479254922495E-2</v>
      </c>
    </row>
    <row r="62" spans="1:8" ht="15.6" x14ac:dyDescent="0.3">
      <c r="A62" s="1" t="s">
        <v>3</v>
      </c>
      <c r="B62" s="1">
        <v>6269</v>
      </c>
      <c r="C62" s="9">
        <v>306</v>
      </c>
      <c r="D62" s="27">
        <f t="shared" si="18"/>
        <v>4.8811612697399906E-2</v>
      </c>
      <c r="E62" s="28">
        <f t="shared" si="19"/>
        <v>4.8811612697399906E-2</v>
      </c>
      <c r="F62" s="29">
        <f>'[1]Peta Kendali'!$F$55</f>
        <v>3.6068326390907034E-2</v>
      </c>
      <c r="G62" s="29">
        <f t="shared" si="20"/>
        <v>4.3133262533510019E-2</v>
      </c>
      <c r="H62" s="29">
        <f t="shared" ref="H62" si="21">F62 - 3 * SQRT((F62 * (1 - F62)) / B62)</f>
        <v>2.9003390248304048E-2</v>
      </c>
    </row>
    <row r="63" spans="1:8" ht="15.6" x14ac:dyDescent="0.3">
      <c r="A63" s="1" t="s">
        <v>4</v>
      </c>
      <c r="B63" s="1">
        <v>6756</v>
      </c>
      <c r="C63" s="9">
        <v>131</v>
      </c>
      <c r="D63" s="27">
        <f>C63/B63</f>
        <v>1.9390171699230314E-2</v>
      </c>
      <c r="E63" s="28">
        <f>C63/B63</f>
        <v>1.9390171699230314E-2</v>
      </c>
      <c r="F63" s="29">
        <f>'[1]Peta Kendali'!$F$56</f>
        <v>3.6068326390907034E-2</v>
      </c>
      <c r="G63" s="29">
        <f t="shared" si="20"/>
        <v>4.2873865831772204E-2</v>
      </c>
      <c r="H63" s="29">
        <f>F63 - 3 * SQRT((F63 * (1 - F63)) / B63)</f>
        <v>2.926278695004186E-2</v>
      </c>
    </row>
    <row r="64" spans="1:8" ht="15.6" x14ac:dyDescent="0.3">
      <c r="A64" s="1" t="s">
        <v>5</v>
      </c>
      <c r="B64" s="1">
        <v>6770</v>
      </c>
      <c r="C64" s="9">
        <v>311</v>
      </c>
      <c r="D64" s="27">
        <f t="shared" ref="D64:D65" si="22">C64/B64</f>
        <v>4.5937961595273268E-2</v>
      </c>
      <c r="E64" s="28">
        <f t="shared" ref="E64:E65" si="23">C64/B64</f>
        <v>4.5937961595273268E-2</v>
      </c>
      <c r="F64" s="29">
        <f>'[1]Peta Kendali'!$F$57</f>
        <v>3.6068326390907034E-2</v>
      </c>
      <c r="G64" s="28">
        <f t="shared" si="20"/>
        <v>4.2866825443264339E-2</v>
      </c>
      <c r="H64" s="29">
        <f t="shared" ref="H64:H65" si="24">F64 - 3 * SQRT((F64 * (1 - F64)) / B64)</f>
        <v>2.9269827338549732E-2</v>
      </c>
    </row>
    <row r="65" spans="1:8" ht="15.6" x14ac:dyDescent="0.3">
      <c r="A65" s="1" t="s">
        <v>6</v>
      </c>
      <c r="B65" s="1">
        <v>2630</v>
      </c>
      <c r="C65" s="9">
        <v>98</v>
      </c>
      <c r="D65" s="27">
        <f t="shared" si="22"/>
        <v>3.7262357414448666E-2</v>
      </c>
      <c r="E65" s="28">
        <f t="shared" si="23"/>
        <v>3.7262357414448666E-2</v>
      </c>
      <c r="F65" s="29">
        <f>'[1]Peta Kendali'!$F$58</f>
        <v>3.6068326390907034E-2</v>
      </c>
      <c r="G65" s="29">
        <f t="shared" si="20"/>
        <v>4.6975933880216245E-2</v>
      </c>
      <c r="H65" s="29">
        <f t="shared" si="24"/>
        <v>2.5160718901597823E-2</v>
      </c>
    </row>
    <row r="79" spans="1:8" x14ac:dyDescent="0.3">
      <c r="A79" s="23" t="s">
        <v>37</v>
      </c>
      <c r="B79" s="23" t="s">
        <v>38</v>
      </c>
      <c r="C79" s="23" t="s">
        <v>31</v>
      </c>
      <c r="D79" s="23" t="s">
        <v>40</v>
      </c>
      <c r="E79" s="23" t="s">
        <v>41</v>
      </c>
      <c r="F79" s="23" t="s">
        <v>42</v>
      </c>
      <c r="G79" s="23" t="s">
        <v>43</v>
      </c>
      <c r="H79" s="23" t="s">
        <v>44</v>
      </c>
    </row>
    <row r="80" spans="1:8" ht="15.6" x14ac:dyDescent="0.3">
      <c r="A80" s="1" t="s">
        <v>1</v>
      </c>
      <c r="B80" s="1">
        <v>3115</v>
      </c>
      <c r="C80" s="9">
        <v>63</v>
      </c>
      <c r="D80" s="27">
        <f>C80/B80</f>
        <v>2.0224719101123594E-2</v>
      </c>
      <c r="E80" s="28">
        <f>C80/B80</f>
        <v>2.0224719101123594E-2</v>
      </c>
      <c r="F80" s="29">
        <f>'[1]Peta Kendali'!$F$64</f>
        <v>2.4572960056831024E-2</v>
      </c>
      <c r="G80" s="29">
        <f>F80 + 3 * SQRT((F80 * (1 - F80)) / B80)</f>
        <v>3.2894780900650317E-2</v>
      </c>
      <c r="H80" s="29">
        <f>F80 - 3 * SQRT((F80 * (1 - F80)) / B80)</f>
        <v>1.6251139213011731E-2</v>
      </c>
    </row>
    <row r="81" spans="1:8" ht="15.6" x14ac:dyDescent="0.3">
      <c r="A81" s="1" t="s">
        <v>2</v>
      </c>
      <c r="B81" s="1">
        <v>5429</v>
      </c>
      <c r="C81" s="14">
        <v>212</v>
      </c>
      <c r="D81" s="27">
        <f t="shared" ref="D81:D82" si="25">C81/B81</f>
        <v>3.9049548719837908E-2</v>
      </c>
      <c r="E81" s="28">
        <f t="shared" ref="E81:E82" si="26">C81/B81</f>
        <v>3.9049548719837908E-2</v>
      </c>
      <c r="F81" s="29">
        <f>'[1]Peta Kendali'!$F$65</f>
        <v>2.4572960056831024E-2</v>
      </c>
      <c r="G81" s="29">
        <f t="shared" ref="G81:G85" si="27">F81 + 3 * SQRT((F81 * (1 - F81)) / B81)</f>
        <v>3.0876542924939673E-2</v>
      </c>
      <c r="H81" s="29">
        <f>F81 - 3 * SQRT((F81 * (1 - F81)) / B81)</f>
        <v>1.8269377188722374E-2</v>
      </c>
    </row>
    <row r="82" spans="1:8" ht="15.6" x14ac:dyDescent="0.3">
      <c r="A82" s="1" t="s">
        <v>3</v>
      </c>
      <c r="B82" s="1">
        <v>6269</v>
      </c>
      <c r="C82" s="9">
        <v>115</v>
      </c>
      <c r="D82" s="27">
        <f t="shared" si="25"/>
        <v>1.8344233530068591E-2</v>
      </c>
      <c r="E82" s="28">
        <f t="shared" si="26"/>
        <v>1.8344233530068591E-2</v>
      </c>
      <c r="F82" s="29">
        <f>'[1]Peta Kendali'!$F$66</f>
        <v>2.4572960056831024E-2</v>
      </c>
      <c r="G82" s="29">
        <f t="shared" si="27"/>
        <v>3.0439043716722628E-2</v>
      </c>
      <c r="H82" s="29">
        <f t="shared" ref="H82" si="28">F82 - 3 * SQRT((F82 * (1 - F82)) / B82)</f>
        <v>1.870687639693942E-2</v>
      </c>
    </row>
    <row r="83" spans="1:8" ht="15.6" x14ac:dyDescent="0.3">
      <c r="A83" s="1" t="s">
        <v>4</v>
      </c>
      <c r="B83" s="1">
        <v>6756</v>
      </c>
      <c r="C83" s="9">
        <v>150</v>
      </c>
      <c r="D83" s="27">
        <f>C83/B83</f>
        <v>2.2202486678507993E-2</v>
      </c>
      <c r="E83" s="28">
        <f>C83/B83</f>
        <v>2.2202486678507993E-2</v>
      </c>
      <c r="F83" s="29">
        <f>'[1]Peta Kendali'!$F$67</f>
        <v>2.4572960056831024E-2</v>
      </c>
      <c r="G83" s="29">
        <f t="shared" si="27"/>
        <v>3.0223664168658758E-2</v>
      </c>
      <c r="H83" s="29">
        <f>F83 - 3 * SQRT((F83 * (1 - F83)) / B83)</f>
        <v>1.892225594500329E-2</v>
      </c>
    </row>
    <row r="84" spans="1:8" ht="15.6" x14ac:dyDescent="0.3">
      <c r="A84" s="1" t="s">
        <v>5</v>
      </c>
      <c r="B84" s="1">
        <v>6770</v>
      </c>
      <c r="C84" s="9">
        <v>121</v>
      </c>
      <c r="D84" s="27">
        <f t="shared" ref="D84:D85" si="29">C84/B84</f>
        <v>1.7872968980797637E-2</v>
      </c>
      <c r="E84" s="28">
        <f t="shared" ref="E84:E85" si="30">C84/B84</f>
        <v>1.7872968980797637E-2</v>
      </c>
      <c r="F84" s="29">
        <f>'[1]Peta Kendali'!$F$68</f>
        <v>2.4572960056831024E-2</v>
      </c>
      <c r="G84" s="28">
        <f t="shared" si="27"/>
        <v>3.0217818467133409E-2</v>
      </c>
      <c r="H84" s="29">
        <f t="shared" ref="H84:H85" si="31">F84 - 3 * SQRT((F84 * (1 - F84)) / B84)</f>
        <v>1.8928101646528639E-2</v>
      </c>
    </row>
    <row r="85" spans="1:8" ht="15.6" x14ac:dyDescent="0.3">
      <c r="A85" s="1" t="s">
        <v>6</v>
      </c>
      <c r="B85" s="1">
        <v>2630</v>
      </c>
      <c r="C85" s="9">
        <v>100</v>
      </c>
      <c r="D85" s="27">
        <f t="shared" si="29"/>
        <v>3.8022813688212927E-2</v>
      </c>
      <c r="E85" s="28">
        <f t="shared" si="30"/>
        <v>3.8022813688212927E-2</v>
      </c>
      <c r="F85" s="29">
        <f>'[1]Peta Kendali'!$F$69</f>
        <v>2.4572960056831024E-2</v>
      </c>
      <c r="G85" s="29">
        <f t="shared" si="27"/>
        <v>3.3629650275969175E-2</v>
      </c>
      <c r="H85" s="29">
        <f t="shared" si="31"/>
        <v>1.5516269837692876E-2</v>
      </c>
    </row>
  </sheetData>
  <sortState xmlns:xlrd2="http://schemas.microsoft.com/office/spreadsheetml/2017/richdata2" ref="V6:Z8">
    <sortCondition descending="1" ref="W6:W8"/>
  </sortState>
  <mergeCells count="1">
    <mergeCell ref="C1:E1"/>
  </mergeCells>
  <pageMargins left="0.7" right="0.7" top="0.75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57BD4-B2CF-4C6F-A567-4D7BDC588412}">
  <dimension ref="A1:C5"/>
  <sheetViews>
    <sheetView workbookViewId="0">
      <selection activeCell="F12" sqref="F12"/>
    </sheetView>
  </sheetViews>
  <sheetFormatPr defaultRowHeight="14.4" x14ac:dyDescent="0.3"/>
  <sheetData>
    <row r="1" spans="1:3" ht="26.4" x14ac:dyDescent="0.3">
      <c r="A1" s="31" t="s">
        <v>117</v>
      </c>
      <c r="B1" s="31" t="s">
        <v>118</v>
      </c>
      <c r="C1" s="31" t="s">
        <v>119</v>
      </c>
    </row>
    <row r="2" spans="1:3" x14ac:dyDescent="0.3">
      <c r="A2" s="31">
        <v>1</v>
      </c>
      <c r="B2" s="31" t="s">
        <v>33</v>
      </c>
      <c r="C2" s="31">
        <v>1117</v>
      </c>
    </row>
    <row r="3" spans="1:3" x14ac:dyDescent="0.3">
      <c r="A3" s="31">
        <v>2</v>
      </c>
      <c r="B3" s="31" t="s">
        <v>32</v>
      </c>
      <c r="C3" s="31">
        <v>1671</v>
      </c>
    </row>
    <row r="4" spans="1:3" x14ac:dyDescent="0.3">
      <c r="A4" s="31">
        <v>3</v>
      </c>
      <c r="B4" s="32" t="s">
        <v>34</v>
      </c>
      <c r="C4" s="31">
        <v>761</v>
      </c>
    </row>
    <row r="5" spans="1:3" x14ac:dyDescent="0.3">
      <c r="A5" s="31" t="s">
        <v>35</v>
      </c>
      <c r="B5" s="32"/>
      <c r="C5" s="31">
        <v>3549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DB45E-248C-47A8-8C46-BEDD5607D97E}">
  <dimension ref="A1:C4"/>
  <sheetViews>
    <sheetView workbookViewId="0">
      <selection activeCell="B8" sqref="B8"/>
    </sheetView>
  </sheetViews>
  <sheetFormatPr defaultRowHeight="14.4" x14ac:dyDescent="0.3"/>
  <cols>
    <col min="3" max="3" width="47.6640625" customWidth="1"/>
  </cols>
  <sheetData>
    <row r="1" spans="1:3" x14ac:dyDescent="0.3">
      <c r="A1" s="31" t="s">
        <v>46</v>
      </c>
      <c r="B1" s="31" t="s">
        <v>47</v>
      </c>
      <c r="C1" s="31" t="s">
        <v>48</v>
      </c>
    </row>
    <row r="2" spans="1:3" ht="52.8" x14ac:dyDescent="0.3">
      <c r="A2" s="31">
        <v>1</v>
      </c>
      <c r="B2" s="31" t="s">
        <v>32</v>
      </c>
      <c r="C2" s="31" t="s">
        <v>49</v>
      </c>
    </row>
    <row r="3" spans="1:3" ht="39.6" x14ac:dyDescent="0.3">
      <c r="A3" s="31">
        <v>2</v>
      </c>
      <c r="B3" s="31" t="s">
        <v>45</v>
      </c>
      <c r="C3" s="31" t="s">
        <v>50</v>
      </c>
    </row>
    <row r="4" spans="1:3" ht="26.4" x14ac:dyDescent="0.3">
      <c r="A4" s="31">
        <v>3</v>
      </c>
      <c r="B4" s="31" t="s">
        <v>31</v>
      </c>
      <c r="C4" s="31" t="s">
        <v>51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81F6B-B217-4555-AE76-9A29202F45D1}">
  <dimension ref="A1"/>
  <sheetViews>
    <sheetView workbookViewId="0">
      <selection activeCell="M5" sqref="M5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32487-E246-467B-B003-A43C65627ED9}">
  <dimension ref="A1:N13"/>
  <sheetViews>
    <sheetView zoomScale="44" workbookViewId="0">
      <selection activeCell="R2" sqref="R2"/>
    </sheetView>
  </sheetViews>
  <sheetFormatPr defaultRowHeight="14.4" x14ac:dyDescent="0.3"/>
  <sheetData>
    <row r="1" spans="1:14" x14ac:dyDescent="0.3">
      <c r="A1" s="31" t="s">
        <v>52</v>
      </c>
      <c r="B1" s="31" t="s">
        <v>53</v>
      </c>
      <c r="C1" s="32" t="s">
        <v>54</v>
      </c>
      <c r="D1" s="32" t="s">
        <v>55</v>
      </c>
      <c r="E1" s="32" t="s">
        <v>56</v>
      </c>
      <c r="F1" s="32" t="s">
        <v>57</v>
      </c>
      <c r="G1" s="32" t="s">
        <v>58</v>
      </c>
      <c r="H1" s="33"/>
    </row>
    <row r="2" spans="1:14" ht="105.6" x14ac:dyDescent="0.3">
      <c r="A2" s="35" t="s">
        <v>59</v>
      </c>
      <c r="B2" s="31" t="s">
        <v>60</v>
      </c>
      <c r="C2" s="31" t="s">
        <v>61</v>
      </c>
      <c r="D2" s="31" t="s">
        <v>62</v>
      </c>
      <c r="E2" s="31" t="s">
        <v>63</v>
      </c>
      <c r="F2" s="31" t="s">
        <v>64</v>
      </c>
      <c r="G2" s="31" t="s">
        <v>65</v>
      </c>
      <c r="H2" s="33"/>
      <c r="L2" s="31" t="s">
        <v>97</v>
      </c>
      <c r="M2" s="31" t="s">
        <v>98</v>
      </c>
      <c r="N2" s="31" t="s">
        <v>99</v>
      </c>
    </row>
    <row r="3" spans="1:14" ht="184.8" x14ac:dyDescent="0.3">
      <c r="A3" s="35"/>
      <c r="B3" s="31" t="s">
        <v>66</v>
      </c>
      <c r="C3" s="31" t="s">
        <v>67</v>
      </c>
      <c r="D3" s="31" t="s">
        <v>62</v>
      </c>
      <c r="E3" s="31" t="s">
        <v>63</v>
      </c>
      <c r="F3" s="31" t="s">
        <v>64</v>
      </c>
      <c r="G3" s="31" t="s">
        <v>65</v>
      </c>
      <c r="H3" s="33"/>
      <c r="L3" s="35" t="s">
        <v>59</v>
      </c>
      <c r="M3" s="36" t="s">
        <v>100</v>
      </c>
      <c r="N3" s="31" t="s">
        <v>101</v>
      </c>
    </row>
    <row r="4" spans="1:14" ht="105.6" x14ac:dyDescent="0.3">
      <c r="A4" s="35"/>
      <c r="B4" s="37"/>
      <c r="C4" s="37"/>
      <c r="D4" s="37"/>
      <c r="E4" s="37"/>
      <c r="F4" s="37"/>
      <c r="G4" s="37"/>
      <c r="H4" s="33"/>
      <c r="L4" s="35"/>
      <c r="M4" s="36"/>
      <c r="N4" s="31" t="s">
        <v>102</v>
      </c>
    </row>
    <row r="5" spans="1:14" ht="145.19999999999999" x14ac:dyDescent="0.3">
      <c r="A5" s="35" t="s">
        <v>68</v>
      </c>
      <c r="B5" s="37"/>
      <c r="C5" s="37"/>
      <c r="D5" s="37"/>
      <c r="E5" s="37"/>
      <c r="F5" s="37"/>
      <c r="G5" s="37"/>
      <c r="H5" s="33"/>
      <c r="L5" s="35" t="s">
        <v>68</v>
      </c>
      <c r="M5" s="36" t="s">
        <v>103</v>
      </c>
      <c r="N5" s="31" t="s">
        <v>104</v>
      </c>
    </row>
    <row r="6" spans="1:14" ht="211.2" x14ac:dyDescent="0.3">
      <c r="A6" s="35"/>
      <c r="B6" s="31" t="s">
        <v>69</v>
      </c>
      <c r="C6" s="31" t="s">
        <v>70</v>
      </c>
      <c r="D6" s="31" t="s">
        <v>71</v>
      </c>
      <c r="E6" s="31" t="s">
        <v>72</v>
      </c>
      <c r="F6" s="31"/>
      <c r="G6" s="31"/>
      <c r="H6" s="33"/>
      <c r="L6" s="35"/>
      <c r="M6" s="36"/>
      <c r="N6" s="31" t="s">
        <v>105</v>
      </c>
    </row>
    <row r="7" spans="1:14" ht="356.4" x14ac:dyDescent="0.3">
      <c r="A7" s="35" t="s">
        <v>73</v>
      </c>
      <c r="B7" s="31" t="s">
        <v>74</v>
      </c>
      <c r="C7" s="31" t="s">
        <v>75</v>
      </c>
      <c r="D7" s="31" t="s">
        <v>76</v>
      </c>
      <c r="E7" s="31" t="s">
        <v>77</v>
      </c>
      <c r="F7" s="31" t="s">
        <v>78</v>
      </c>
      <c r="G7" s="31"/>
      <c r="H7" s="33"/>
      <c r="L7" s="35" t="s">
        <v>106</v>
      </c>
      <c r="M7" s="36" t="s">
        <v>107</v>
      </c>
      <c r="N7" s="31" t="s">
        <v>108</v>
      </c>
    </row>
    <row r="8" spans="1:14" ht="184.8" x14ac:dyDescent="0.3">
      <c r="A8" s="35"/>
      <c r="B8" s="37"/>
      <c r="C8" s="37"/>
      <c r="D8" s="37"/>
      <c r="E8" s="37"/>
      <c r="F8" s="37"/>
      <c r="G8" s="37"/>
      <c r="H8" s="33"/>
      <c r="L8" s="35"/>
      <c r="M8" s="36"/>
      <c r="N8" s="31" t="s">
        <v>109</v>
      </c>
    </row>
    <row r="9" spans="1:14" ht="91.2" customHeight="1" x14ac:dyDescent="0.3">
      <c r="A9" s="35" t="s">
        <v>79</v>
      </c>
      <c r="B9" s="36" t="s">
        <v>80</v>
      </c>
      <c r="C9" s="36" t="s">
        <v>81</v>
      </c>
      <c r="D9" s="36" t="s">
        <v>82</v>
      </c>
      <c r="E9" s="36" t="s">
        <v>83</v>
      </c>
      <c r="F9" s="36" t="s">
        <v>84</v>
      </c>
      <c r="G9" s="36"/>
      <c r="H9" s="37"/>
      <c r="L9" s="35" t="s">
        <v>79</v>
      </c>
      <c r="M9" s="36" t="s">
        <v>110</v>
      </c>
      <c r="N9" s="31" t="s">
        <v>111</v>
      </c>
    </row>
    <row r="10" spans="1:14" ht="105.6" x14ac:dyDescent="0.3">
      <c r="A10" s="35"/>
      <c r="B10" s="36"/>
      <c r="C10" s="36"/>
      <c r="D10" s="36"/>
      <c r="E10" s="36"/>
      <c r="F10" s="36"/>
      <c r="G10" s="36"/>
      <c r="H10" s="37"/>
      <c r="L10" s="35"/>
      <c r="M10" s="36"/>
      <c r="N10" s="31" t="s">
        <v>112</v>
      </c>
    </row>
    <row r="11" spans="1:14" ht="303.60000000000002" x14ac:dyDescent="0.3">
      <c r="A11" s="35" t="s">
        <v>85</v>
      </c>
      <c r="B11" s="37"/>
      <c r="C11" s="37"/>
      <c r="D11" s="37"/>
      <c r="E11" s="37"/>
      <c r="F11" s="37"/>
      <c r="G11" s="37"/>
      <c r="H11" s="33"/>
      <c r="L11" s="35" t="s">
        <v>85</v>
      </c>
      <c r="M11" s="31" t="s">
        <v>113</v>
      </c>
      <c r="N11" s="31" t="s">
        <v>114</v>
      </c>
    </row>
    <row r="12" spans="1:14" ht="145.19999999999999" x14ac:dyDescent="0.3">
      <c r="A12" s="35"/>
      <c r="B12" s="31" t="s">
        <v>86</v>
      </c>
      <c r="C12" s="31" t="s">
        <v>87</v>
      </c>
      <c r="D12" s="31" t="s">
        <v>88</v>
      </c>
      <c r="E12" s="31" t="s">
        <v>89</v>
      </c>
      <c r="F12" s="31" t="s">
        <v>90</v>
      </c>
      <c r="G12" s="31" t="s">
        <v>91</v>
      </c>
      <c r="H12" s="33"/>
      <c r="L12" s="35"/>
      <c r="M12" s="36" t="s">
        <v>89</v>
      </c>
      <c r="N12" s="31" t="s">
        <v>115</v>
      </c>
    </row>
    <row r="13" spans="1:14" ht="132" x14ac:dyDescent="0.3">
      <c r="A13" s="35"/>
      <c r="B13" s="31" t="s">
        <v>92</v>
      </c>
      <c r="C13" s="31" t="s">
        <v>93</v>
      </c>
      <c r="D13" s="31" t="s">
        <v>94</v>
      </c>
      <c r="E13" s="31" t="s">
        <v>95</v>
      </c>
      <c r="F13" s="31" t="s">
        <v>96</v>
      </c>
      <c r="G13" s="31"/>
      <c r="H13" s="33"/>
      <c r="L13" s="35"/>
      <c r="M13" s="36"/>
      <c r="N13" s="31" t="s">
        <v>116</v>
      </c>
    </row>
  </sheetData>
  <mergeCells count="26">
    <mergeCell ref="A5:A6"/>
    <mergeCell ref="B5:G5"/>
    <mergeCell ref="A7:A8"/>
    <mergeCell ref="B8:G8"/>
    <mergeCell ref="A11:A13"/>
    <mergeCell ref="B11:G11"/>
    <mergeCell ref="L3:L4"/>
    <mergeCell ref="M3:M4"/>
    <mergeCell ref="L5:L6"/>
    <mergeCell ref="M5:M6"/>
    <mergeCell ref="L7:L8"/>
    <mergeCell ref="M7:M8"/>
    <mergeCell ref="A9:A10"/>
    <mergeCell ref="B9:B10"/>
    <mergeCell ref="C9:C10"/>
    <mergeCell ref="D9:D10"/>
    <mergeCell ref="E9:E10"/>
    <mergeCell ref="F9:F10"/>
    <mergeCell ref="A2:A4"/>
    <mergeCell ref="B4:G4"/>
    <mergeCell ref="L9:L10"/>
    <mergeCell ref="M9:M10"/>
    <mergeCell ref="L11:L13"/>
    <mergeCell ref="M12:M13"/>
    <mergeCell ref="G9:G10"/>
    <mergeCell ref="H9:H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seven tools</vt:lpstr>
      <vt:lpstr>startifikasi</vt:lpstr>
      <vt:lpstr>Kategori produk cacat</vt:lpstr>
      <vt:lpstr>Fishbone</vt:lpstr>
      <vt:lpstr>5why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Indo</dc:creator>
  <cp:lastModifiedBy>Asus Indo</cp:lastModifiedBy>
  <dcterms:created xsi:type="dcterms:W3CDTF">2024-11-04T16:44:26Z</dcterms:created>
  <dcterms:modified xsi:type="dcterms:W3CDTF">2025-02-13T23:19:36Z</dcterms:modified>
</cp:coreProperties>
</file>